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道\冬季\R07\学校\"/>
    </mc:Choice>
  </mc:AlternateContent>
  <xr:revisionPtr revIDLastSave="0" documentId="13_ncr:1_{A19C5A6F-4EF3-48A5-BF69-53A3E86DA77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精算書" sheetId="1" r:id="rId1"/>
    <sheet name="見本" sheetId="2" r:id="rId2"/>
    <sheet name="Sheet3" sheetId="3" r:id="rId3"/>
  </sheets>
  <definedNames>
    <definedName name="_xlnm.Print_Area" localSheetId="1">見本!$A$1:$K$66</definedName>
    <definedName name="_xlnm.Print_Area" localSheetId="0">精算書!$A$1:$K$65</definedName>
  </definedNames>
  <calcPr calcId="191029"/>
</workbook>
</file>

<file path=xl/calcChain.xml><?xml version="1.0" encoding="utf-8"?>
<calcChain xmlns="http://schemas.openxmlformats.org/spreadsheetml/2006/main">
  <c r="C19" i="1" l="1"/>
  <c r="C37" i="1"/>
  <c r="AK3" i="1"/>
  <c r="AN3" i="1"/>
  <c r="AN8" i="1"/>
  <c r="AN7" i="1"/>
  <c r="J50" i="2"/>
  <c r="C24" i="1"/>
  <c r="F37" i="1"/>
  <c r="J37" i="1" l="1"/>
  <c r="C17" i="1" l="1"/>
  <c r="D32" i="2" l="1"/>
  <c r="J24" i="1"/>
  <c r="J31" i="1" l="1"/>
  <c r="J32" i="1"/>
  <c r="J33" i="1"/>
  <c r="J45" i="1"/>
  <c r="J46" i="1"/>
  <c r="J47" i="1"/>
  <c r="J48" i="1"/>
  <c r="J51" i="1"/>
  <c r="J32" i="2"/>
  <c r="D33" i="2"/>
  <c r="J33" i="2" s="1"/>
  <c r="J47" i="2"/>
  <c r="J48" i="2"/>
  <c r="J49" i="2"/>
  <c r="J54" i="2"/>
  <c r="J41" i="2"/>
  <c r="J42" i="2"/>
  <c r="J43" i="2"/>
  <c r="J39" i="2"/>
  <c r="J27" i="2"/>
  <c r="J28" i="2"/>
  <c r="J25" i="2"/>
  <c r="AM4" i="1"/>
  <c r="AN4" i="1" s="1"/>
  <c r="AM5" i="1"/>
  <c r="AN5" i="1" s="1"/>
  <c r="AM6" i="1"/>
  <c r="AN6" i="1" s="1"/>
  <c r="AM7" i="1"/>
  <c r="AM8" i="1"/>
  <c r="AK4" i="1"/>
  <c r="AK5" i="1"/>
  <c r="AK6" i="1"/>
  <c r="AK7" i="1"/>
  <c r="AK8" i="1"/>
  <c r="AM3" i="1"/>
  <c r="J39" i="1"/>
  <c r="J40" i="1"/>
  <c r="J41" i="1"/>
  <c r="J42" i="1"/>
  <c r="J26" i="1"/>
  <c r="J27" i="1"/>
  <c r="J28" i="1"/>
  <c r="J34" i="1" l="1"/>
  <c r="J29" i="1"/>
  <c r="J43" i="1"/>
  <c r="J49" i="1"/>
  <c r="J54" i="1" s="1"/>
  <c r="J51" i="2"/>
  <c r="C61" i="2" s="1"/>
  <c r="J45" i="2"/>
  <c r="J30" i="2"/>
  <c r="J35" i="2"/>
  <c r="B58" i="1" l="1"/>
  <c r="J58" i="1"/>
  <c r="J57" i="2"/>
</calcChain>
</file>

<file path=xl/sharedStrings.xml><?xml version="1.0" encoding="utf-8"?>
<sst xmlns="http://schemas.openxmlformats.org/spreadsheetml/2006/main" count="327" uniqueCount="90">
  <si>
    <t>札幌市中学校体育連盟</t>
    <rPh sb="0" eb="3">
      <t>サッポロシ</t>
    </rPh>
    <rPh sb="3" eb="6">
      <t>チュウガッコウ</t>
    </rPh>
    <rPh sb="6" eb="8">
      <t>タイイク</t>
    </rPh>
    <rPh sb="8" eb="10">
      <t>レンメイ</t>
    </rPh>
    <phoneticPr fontId="1"/>
  </si>
  <si>
    <t>様</t>
    <rPh sb="0" eb="1">
      <t>サマ</t>
    </rPh>
    <phoneticPr fontId="1"/>
  </si>
  <si>
    <t>学校名</t>
    <rPh sb="0" eb="2">
      <t>ガッコウ</t>
    </rPh>
    <rPh sb="2" eb="3">
      <t>メイ</t>
    </rPh>
    <phoneticPr fontId="1"/>
  </si>
  <si>
    <t>校長名</t>
    <rPh sb="0" eb="2">
      <t>コウチョウ</t>
    </rPh>
    <rPh sb="2" eb="3">
      <t>メイ</t>
    </rPh>
    <phoneticPr fontId="1"/>
  </si>
  <si>
    <t>標記の件につきまして、下記のとおり精算し報告いたします。</t>
    <rPh sb="0" eb="2">
      <t>ヒョウキ</t>
    </rPh>
    <rPh sb="3" eb="4">
      <t>ケン</t>
    </rPh>
    <rPh sb="11" eb="13">
      <t>カキ</t>
    </rPh>
    <rPh sb="17" eb="19">
      <t>セイサン</t>
    </rPh>
    <rPh sb="20" eb="22">
      <t>ホウコク</t>
    </rPh>
    <phoneticPr fontId="1"/>
  </si>
  <si>
    <t>開催地</t>
    <rPh sb="0" eb="3">
      <t>カイサイチ</t>
    </rPh>
    <phoneticPr fontId="1"/>
  </si>
  <si>
    <t>【交通費】</t>
    <rPh sb="1" eb="4">
      <t>コウツウヒ</t>
    </rPh>
    <phoneticPr fontId="1"/>
  </si>
  <si>
    <t>種　目</t>
    <rPh sb="0" eb="1">
      <t>タネ</t>
    </rPh>
    <rPh sb="2" eb="3">
      <t>メ</t>
    </rPh>
    <phoneticPr fontId="1"/>
  </si>
  <si>
    <t>旅　費</t>
    <rPh sb="0" eb="1">
      <t>タビ</t>
    </rPh>
    <rPh sb="2" eb="3">
      <t>ヒ</t>
    </rPh>
    <phoneticPr fontId="1"/>
  </si>
  <si>
    <t>様式Ｂ</t>
    <rPh sb="0" eb="2">
      <t>ヨウシキ</t>
    </rPh>
    <phoneticPr fontId="1"/>
  </si>
  <si>
    <t>会　期</t>
    <rPh sb="0" eb="1">
      <t>カイ</t>
    </rPh>
    <rPh sb="2" eb="3">
      <t>キ</t>
    </rPh>
    <phoneticPr fontId="1"/>
  </si>
  <si>
    <t>北 海 道 中 学 校 体 育 大 会</t>
    <rPh sb="0" eb="1">
      <t>キタ</t>
    </rPh>
    <rPh sb="2" eb="3">
      <t>ウミ</t>
    </rPh>
    <rPh sb="4" eb="5">
      <t>ミチ</t>
    </rPh>
    <rPh sb="6" eb="7">
      <t>ナカ</t>
    </rPh>
    <rPh sb="8" eb="9">
      <t>ガク</t>
    </rPh>
    <rPh sb="10" eb="11">
      <t>コウ</t>
    </rPh>
    <rPh sb="12" eb="13">
      <t>カラダ</t>
    </rPh>
    <rPh sb="14" eb="15">
      <t>イク</t>
    </rPh>
    <rPh sb="16" eb="17">
      <t>ダイ</t>
    </rPh>
    <rPh sb="18" eb="19">
      <t>カイ</t>
    </rPh>
    <phoneticPr fontId="1"/>
  </si>
  <si>
    <t>参 加 旅 費 精 算 書</t>
    <rPh sb="0" eb="1">
      <t>サン</t>
    </rPh>
    <rPh sb="2" eb="3">
      <t>カ</t>
    </rPh>
    <rPh sb="4" eb="5">
      <t>タビ</t>
    </rPh>
    <rPh sb="6" eb="7">
      <t>ヒ</t>
    </rPh>
    <rPh sb="8" eb="9">
      <t>セイ</t>
    </rPh>
    <rPh sb="10" eb="11">
      <t>ザン</t>
    </rPh>
    <rPh sb="12" eb="13">
      <t>ショ</t>
    </rPh>
    <phoneticPr fontId="1"/>
  </si>
  <si>
    <t>（</t>
    <phoneticPr fontId="1"/>
  </si>
  <si>
    <t>１人分</t>
    <rPh sb="0" eb="2">
      <t>ヒトリ</t>
    </rPh>
    <rPh sb="2" eb="3">
      <t>ブン</t>
    </rPh>
    <phoneticPr fontId="1"/>
  </si>
  <si>
    <t>円）×（</t>
    <rPh sb="0" eb="1">
      <t>エン</t>
    </rPh>
    <phoneticPr fontId="1"/>
  </si>
  <si>
    <t>人）＝（</t>
    <rPh sb="0" eb="1">
      <t>ニン</t>
    </rPh>
    <phoneticPr fontId="1"/>
  </si>
  <si>
    <t>円）</t>
    <rPh sb="0" eb="1">
      <t>エン</t>
    </rPh>
    <phoneticPr fontId="1"/>
  </si>
  <si>
    <t>（　</t>
    <phoneticPr fontId="1"/>
  </si>
  <si>
    <t>円）（ア）</t>
    <rPh sb="0" eb="1">
      <t>エン</t>
    </rPh>
    <phoneticPr fontId="1"/>
  </si>
  <si>
    <t>返金小計</t>
    <rPh sb="0" eb="2">
      <t>ヘンキン</t>
    </rPh>
    <rPh sb="2" eb="4">
      <t>ショウケイ</t>
    </rPh>
    <phoneticPr fontId="1"/>
  </si>
  <si>
    <t>泊）×（</t>
    <rPh sb="0" eb="1">
      <t>ハク</t>
    </rPh>
    <phoneticPr fontId="1"/>
  </si>
  <si>
    <t>円）（イ）</t>
    <rPh sb="0" eb="1">
      <t>エン</t>
    </rPh>
    <phoneticPr fontId="1"/>
  </si>
  <si>
    <t>　　記</t>
    <rPh sb="2" eb="3">
      <t>キ</t>
    </rPh>
    <phoneticPr fontId="1"/>
  </si>
  <si>
    <t>【宿泊費】</t>
    <rPh sb="1" eb="4">
      <t>シュクハクヒ</t>
    </rPh>
    <phoneticPr fontId="1"/>
  </si>
  <si>
    <t>印　　</t>
    <rPh sb="0" eb="1">
      <t>イン</t>
    </rPh>
    <phoneticPr fontId="1"/>
  </si>
  <si>
    <t>①札幌市からの送金額</t>
    <rPh sb="1" eb="4">
      <t>サッポロシ</t>
    </rPh>
    <rPh sb="7" eb="10">
      <t>ソウキンガク</t>
    </rPh>
    <phoneticPr fontId="1"/>
  </si>
  <si>
    <t>②補助される金額</t>
    <rPh sb="1" eb="3">
      <t>ホジョ</t>
    </rPh>
    <rPh sb="6" eb="8">
      <t>キンガク</t>
    </rPh>
    <phoneticPr fontId="1"/>
  </si>
  <si>
    <t>③返金額</t>
    <rPh sb="1" eb="3">
      <t>ヘンキン</t>
    </rPh>
    <rPh sb="3" eb="4">
      <t>ガク</t>
    </rPh>
    <phoneticPr fontId="1"/>
  </si>
  <si>
    <t>支出小計</t>
    <rPh sb="0" eb="2">
      <t>シシュツ</t>
    </rPh>
    <rPh sb="2" eb="4">
      <t>ショウケイ</t>
    </rPh>
    <phoneticPr fontId="1"/>
  </si>
  <si>
    <t>【他団体からの補助金額】</t>
    <rPh sb="1" eb="2">
      <t>タ</t>
    </rPh>
    <rPh sb="2" eb="4">
      <t>ダンタイ</t>
    </rPh>
    <rPh sb="7" eb="9">
      <t>ホジョ</t>
    </rPh>
    <rPh sb="9" eb="11">
      <t>キンガク</t>
    </rPh>
    <phoneticPr fontId="1"/>
  </si>
  <si>
    <t>円）（ウ）</t>
    <rPh sb="0" eb="1">
      <t>エン</t>
    </rPh>
    <phoneticPr fontId="1"/>
  </si>
  <si>
    <t>（ア）＋（イ）＋（ウ）</t>
    <phoneticPr fontId="1"/>
  </si>
  <si>
    <t>～</t>
  </si>
  <si>
    <t>種目</t>
    <rPh sb="0" eb="2">
      <t>シュモク</t>
    </rPh>
    <phoneticPr fontId="1"/>
  </si>
  <si>
    <t>開催地</t>
    <rPh sb="0" eb="3">
      <t>カイサイチ</t>
    </rPh>
    <phoneticPr fontId="1"/>
  </si>
  <si>
    <t>会期</t>
    <rPh sb="0" eb="2">
      <t>カイキ</t>
    </rPh>
    <phoneticPr fontId="1"/>
  </si>
  <si>
    <t>会期2</t>
    <rPh sb="0" eb="2">
      <t>カイキ</t>
    </rPh>
    <phoneticPr fontId="1"/>
  </si>
  <si>
    <t>出発日</t>
    <rPh sb="0" eb="3">
      <t>シュッパツビ</t>
    </rPh>
    <phoneticPr fontId="1"/>
  </si>
  <si>
    <t>帰着日</t>
    <rPh sb="0" eb="2">
      <t>キチャク</t>
    </rPh>
    <rPh sb="2" eb="3">
      <t>ビ</t>
    </rPh>
    <phoneticPr fontId="1"/>
  </si>
  <si>
    <t>交通費</t>
    <rPh sb="0" eb="3">
      <t>コウツウヒ</t>
    </rPh>
    <phoneticPr fontId="1"/>
  </si>
  <si>
    <t>宿泊基準</t>
    <rPh sb="0" eb="2">
      <t>シュクハク</t>
    </rPh>
    <rPh sb="2" eb="4">
      <t>キジュン</t>
    </rPh>
    <phoneticPr fontId="1"/>
  </si>
  <si>
    <t>泊数</t>
    <rPh sb="0" eb="1">
      <t>ハク</t>
    </rPh>
    <rPh sb="1" eb="2">
      <t>スウ</t>
    </rPh>
    <phoneticPr fontId="1"/>
  </si>
  <si>
    <t>宿泊合計</t>
    <rPh sb="0" eb="2">
      <t>シュクハク</t>
    </rPh>
    <rPh sb="2" eb="4">
      <t>ゴウケイ</t>
    </rPh>
    <phoneticPr fontId="1"/>
  </si>
  <si>
    <t>宿泊半額</t>
    <rPh sb="0" eb="2">
      <t>シュクハク</t>
    </rPh>
    <rPh sb="2" eb="4">
      <t>ハンガク</t>
    </rPh>
    <phoneticPr fontId="1"/>
  </si>
  <si>
    <t>1人分支給額</t>
    <rPh sb="1" eb="2">
      <t>ニン</t>
    </rPh>
    <rPh sb="2" eb="3">
      <t>ブン</t>
    </rPh>
    <rPh sb="3" eb="6">
      <t>シキュウガク</t>
    </rPh>
    <phoneticPr fontId="1"/>
  </si>
  <si>
    <t>北海道中学校陸上競技大会</t>
    <rPh sb="0" eb="3">
      <t>ホッカイドウ</t>
    </rPh>
    <rPh sb="3" eb="6">
      <t>チュウガッコウ</t>
    </rPh>
    <rPh sb="6" eb="8">
      <t>リクジョウ</t>
    </rPh>
    <rPh sb="8" eb="10">
      <t>キョウギ</t>
    </rPh>
    <rPh sb="10" eb="12">
      <t>タイカイ</t>
    </rPh>
    <phoneticPr fontId="1"/>
  </si>
  <si>
    <t>◎書類上の返金合計額</t>
    <rPh sb="1" eb="3">
      <t>ショルイ</t>
    </rPh>
    <rPh sb="3" eb="4">
      <t>ジョウ</t>
    </rPh>
    <phoneticPr fontId="1"/>
  </si>
  <si>
    <t>①札幌市からの送金額</t>
    <rPh sb="1" eb="4">
      <t>サッポロシ</t>
    </rPh>
    <rPh sb="7" eb="9">
      <t>ソウキン</t>
    </rPh>
    <rPh sb="9" eb="10">
      <t>テイガク</t>
    </rPh>
    <phoneticPr fontId="1"/>
  </si>
  <si>
    <t>　記載責任者名〔　　　　　              　　　　印〕</t>
    <rPh sb="1" eb="3">
      <t>キサイ</t>
    </rPh>
    <rPh sb="3" eb="6">
      <t>セキニンシャ</t>
    </rPh>
    <rPh sb="6" eb="7">
      <t>メイ</t>
    </rPh>
    <rPh sb="31" eb="32">
      <t>イン</t>
    </rPh>
    <phoneticPr fontId="1"/>
  </si>
  <si>
    <t>この色のセルに入力してください（使用しないセルには０を入力してください）。</t>
    <rPh sb="2" eb="3">
      <t>イロ</t>
    </rPh>
    <rPh sb="7" eb="9">
      <t>ニュウリョク</t>
    </rPh>
    <rPh sb="16" eb="18">
      <t>シヨウ</t>
    </rPh>
    <rPh sb="27" eb="29">
      <t>ニュウリョク</t>
    </rPh>
    <phoneticPr fontId="1"/>
  </si>
  <si>
    <t>※上記の「１種目」を選択すると一部のセルが自動で入力されます。</t>
    <rPh sb="1" eb="3">
      <t>ジョウキ</t>
    </rPh>
    <rPh sb="6" eb="8">
      <t>シュモク</t>
    </rPh>
    <rPh sb="10" eb="12">
      <t>センタク</t>
    </rPh>
    <rPh sb="15" eb="17">
      <t>イチブ</t>
    </rPh>
    <rPh sb="21" eb="23">
      <t>ジドウ</t>
    </rPh>
    <rPh sb="24" eb="26">
      <t>ニュウリョク</t>
    </rPh>
    <phoneticPr fontId="1"/>
  </si>
  <si>
    <t>札幌市立○○中学校</t>
    <rPh sb="0" eb="3">
      <t>サッポロシ</t>
    </rPh>
    <rPh sb="3" eb="4">
      <t>リツ</t>
    </rPh>
    <rPh sb="6" eb="9">
      <t>チュウガッコウ</t>
    </rPh>
    <phoneticPr fontId="1"/>
  </si>
  <si>
    <t>　○　○　</t>
    <phoneticPr fontId="1"/>
  </si>
  <si>
    <t>　○　○</t>
    <phoneticPr fontId="1"/>
  </si>
  <si>
    <t>（　　　　　　　　　　　　　　　　）</t>
    <phoneticPr fontId="1"/>
  </si>
  <si>
    <t>）</t>
    <phoneticPr fontId="1"/>
  </si>
  <si>
    <t>（</t>
    <phoneticPr fontId="1"/>
  </si>
  <si>
    <t>（</t>
    <phoneticPr fontId="1"/>
  </si>
  <si>
    <t>（　</t>
    <phoneticPr fontId="1"/>
  </si>
  <si>
    <t>①札幌市からの送金予定額</t>
    <rPh sb="1" eb="4">
      <t>サッポロシ</t>
    </rPh>
    <rPh sb="7" eb="9">
      <t>ソウキン</t>
    </rPh>
    <rPh sb="9" eb="11">
      <t>ヨテイ</t>
    </rPh>
    <rPh sb="11" eb="12">
      <t>ガク</t>
    </rPh>
    <phoneticPr fontId="1"/>
  </si>
  <si>
    <t>◎返金合計額</t>
    <phoneticPr fontId="1"/>
  </si>
  <si>
    <t>（ア）＋（イ）＋（ウ）</t>
    <phoneticPr fontId="1"/>
  </si>
  <si>
    <t>２回目の振込金額</t>
    <rPh sb="1" eb="3">
      <t>カイメ</t>
    </rPh>
    <rPh sb="4" eb="6">
      <t>フリコミ</t>
    </rPh>
    <rPh sb="6" eb="8">
      <t>キンガク</t>
    </rPh>
    <phoneticPr fontId="1"/>
  </si>
  <si>
    <t>事務局への返金額</t>
    <rPh sb="0" eb="3">
      <t>ジムキョク</t>
    </rPh>
    <rPh sb="5" eb="7">
      <t>ヘンキン</t>
    </rPh>
    <rPh sb="7" eb="8">
      <t>ガク</t>
    </rPh>
    <phoneticPr fontId="1"/>
  </si>
  <si>
    <t>円</t>
    <rPh sb="0" eb="1">
      <t>エン</t>
    </rPh>
    <phoneticPr fontId="1"/>
  </si>
  <si>
    <t>　記載責任者名〔　　　　　　　　　　　　　　　　　印〕</t>
    <rPh sb="1" eb="3">
      <t>キサイ</t>
    </rPh>
    <rPh sb="3" eb="6">
      <t>セキニンシャ</t>
    </rPh>
    <rPh sb="6" eb="7">
      <t>メイ</t>
    </rPh>
    <rPh sb="25" eb="26">
      <t>イン</t>
    </rPh>
    <phoneticPr fontId="1"/>
  </si>
  <si>
    <t>　</t>
    <phoneticPr fontId="1"/>
  </si>
  <si>
    <t>令和　 　年　 　月　 　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</si>
  <si>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t>会　長　小林　　大介</t>
    <rPh sb="0" eb="1">
      <t>カイ</t>
    </rPh>
    <rPh sb="2" eb="3">
      <t>ナガ</t>
    </rPh>
    <rPh sb="4" eb="6">
      <t>コバヤシ</t>
    </rPh>
    <rPh sb="8" eb="10">
      <t>ダイスケ</t>
    </rPh>
    <phoneticPr fontId="1"/>
  </si>
  <si>
    <t>帯広市</t>
    <rPh sb="0" eb="3">
      <t>オビヒロシ</t>
    </rPh>
    <phoneticPr fontId="1"/>
  </si>
  <si>
    <t>令和7年7月22日から7月24日まで</t>
  </si>
  <si>
    <t>会　長　　小林　大介</t>
    <rPh sb="0" eb="1">
      <t>カイ</t>
    </rPh>
    <rPh sb="2" eb="3">
      <t>ナガ</t>
    </rPh>
    <rPh sb="5" eb="7">
      <t>コバヤシ</t>
    </rPh>
    <rPh sb="8" eb="10">
      <t>ダイスケ</t>
    </rPh>
    <phoneticPr fontId="2"/>
  </si>
  <si>
    <t>令和　7年　８月　　１日</t>
    <rPh sb="0" eb="2">
      <t>レイワ</t>
    </rPh>
    <rPh sb="4" eb="5">
      <t>ネン</t>
    </rPh>
    <rPh sb="7" eb="8">
      <t>ガツ</t>
    </rPh>
    <rPh sb="11" eb="12">
      <t>ニチ</t>
    </rPh>
    <phoneticPr fontId="1"/>
  </si>
  <si>
    <t>室蘭市</t>
  </si>
  <si>
    <t>上士幌町</t>
    <rPh sb="0" eb="4">
      <t>カミシホロチョウ</t>
    </rPh>
    <phoneticPr fontId="1"/>
  </si>
  <si>
    <t>名寄市</t>
    <rPh sb="0" eb="2">
      <t>ナヨロ</t>
    </rPh>
    <rPh sb="2" eb="3">
      <t>シ</t>
    </rPh>
    <phoneticPr fontId="1"/>
  </si>
  <si>
    <t>下川町</t>
    <rPh sb="0" eb="3">
      <t>シモカワチョウ</t>
    </rPh>
    <phoneticPr fontId="1"/>
  </si>
  <si>
    <t>北海道中学校スキー大会（アルペンGSL）</t>
    <rPh sb="0" eb="3">
      <t>ホッカイドウ</t>
    </rPh>
    <rPh sb="3" eb="6">
      <t>チュウガッコウ</t>
    </rPh>
    <rPh sb="9" eb="11">
      <t>タイカイ</t>
    </rPh>
    <phoneticPr fontId="1"/>
  </si>
  <si>
    <t>北海道中学校スキー大会（アルペンSL)</t>
    <rPh sb="0" eb="3">
      <t>ホッカイドウ</t>
    </rPh>
    <rPh sb="3" eb="6">
      <t>チュウガッコウ</t>
    </rPh>
    <rPh sb="9" eb="11">
      <t>タイカイ</t>
    </rPh>
    <phoneticPr fontId="1"/>
  </si>
  <si>
    <t>北海道中学校スキー大会（ノルディックXC）</t>
    <rPh sb="0" eb="3">
      <t>ホッカイドウ</t>
    </rPh>
    <rPh sb="3" eb="6">
      <t>チュウガッコウ</t>
    </rPh>
    <rPh sb="9" eb="11">
      <t>タイカイ</t>
    </rPh>
    <phoneticPr fontId="1"/>
  </si>
  <si>
    <t>北海道中学校スキー大会（ノルディックSJ・NC)</t>
    <rPh sb="0" eb="3">
      <t>ホッカイドウ</t>
    </rPh>
    <rPh sb="3" eb="6">
      <t>チュウガッコウ</t>
    </rPh>
    <rPh sb="9" eb="11">
      <t>タイカイ</t>
    </rPh>
    <phoneticPr fontId="1"/>
  </si>
  <si>
    <t>北海道中学校スケート大会（フィギュア）</t>
    <rPh sb="0" eb="3">
      <t>ホッカイドウ</t>
    </rPh>
    <rPh sb="3" eb="6">
      <t>チュウガッコウ</t>
    </rPh>
    <rPh sb="10" eb="12">
      <t>タイカイ</t>
    </rPh>
    <phoneticPr fontId="1"/>
  </si>
  <si>
    <t>北海道中学校スケート大会（スピード）</t>
    <rPh sb="0" eb="3">
      <t>ホッカイドウ</t>
    </rPh>
    <rPh sb="3" eb="6">
      <t>チュウガッコウ</t>
    </rPh>
    <rPh sb="10" eb="12">
      <t>タイカイ</t>
    </rPh>
    <phoneticPr fontId="1"/>
  </si>
  <si>
    <t>令和8年1月15日から1月16日まで</t>
    <rPh sb="0" eb="2">
      <t>レイワ</t>
    </rPh>
    <rPh sb="3" eb="4">
      <t>ネン</t>
    </rPh>
    <rPh sb="5" eb="6">
      <t>ガツ</t>
    </rPh>
    <rPh sb="8" eb="9">
      <t>ニチ</t>
    </rPh>
    <rPh sb="12" eb="13">
      <t>ガツ</t>
    </rPh>
    <rPh sb="15" eb="16">
      <t>ニチ</t>
    </rPh>
    <phoneticPr fontId="1"/>
  </si>
  <si>
    <t>令和８年１月15日から1月17日まで</t>
    <rPh sb="0" eb="2">
      <t>レイワ</t>
    </rPh>
    <rPh sb="3" eb="4">
      <t>ネン</t>
    </rPh>
    <rPh sb="5" eb="6">
      <t>ニチ</t>
    </rPh>
    <rPh sb="9" eb="10">
      <t>ガツ</t>
    </rPh>
    <phoneticPr fontId="1"/>
  </si>
  <si>
    <t>令和８年１月９日から１月11日まで</t>
    <rPh sb="5" eb="6">
      <t>ガツ</t>
    </rPh>
    <rPh sb="7" eb="8">
      <t>ニチ</t>
    </rPh>
    <rPh sb="11" eb="12">
      <t>ガツ</t>
    </rPh>
    <rPh sb="14" eb="15">
      <t>ニチ</t>
    </rPh>
    <phoneticPr fontId="1"/>
  </si>
  <si>
    <t>令和８年1月９日から１月11日まで</t>
    <rPh sb="5" eb="6">
      <t>ガツ</t>
    </rPh>
    <rPh sb="7" eb="8">
      <t>ニチ</t>
    </rPh>
    <rPh sb="11" eb="12">
      <t>ガツ</t>
    </rPh>
    <rPh sb="14" eb="15">
      <t>ニチ</t>
    </rPh>
    <phoneticPr fontId="1"/>
  </si>
  <si>
    <t>令和８年１月10日から1月11日まで</t>
    <rPh sb="5" eb="6">
      <t>ガツ</t>
    </rPh>
    <rPh sb="8" eb="9">
      <t>ニチ</t>
    </rPh>
    <rPh sb="12" eb="13">
      <t>ガツ</t>
    </rPh>
    <rPh sb="15" eb="16">
      <t>ニチ</t>
    </rPh>
    <phoneticPr fontId="1"/>
  </si>
  <si>
    <t>令和7年12月28日</t>
    <rPh sb="0" eb="2">
      <t>レイワ</t>
    </rPh>
    <rPh sb="3" eb="4">
      <t>ネン</t>
    </rPh>
    <rPh sb="6" eb="7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</si>
</sst>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/d;@"/>
    <numFmt numFmtId="177" formatCode="#,##0_);[Red]\(#,##0\)"/>
  </numFmts>
  <fonts count="2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S教科書体"/>
      <family val="1"/>
      <charset val="128"/>
    </font>
    <font>
      <sz val="11"/>
      <name val="UD デジタル 教科書体 NP-R"/>
      <family val="1"/>
      <charset val="128"/>
    </font>
    <font>
      <sz val="14"/>
      <name val="UD デジタル 教科書体 NP-R"/>
      <family val="1"/>
      <charset val="128"/>
    </font>
    <font>
      <sz val="10"/>
      <name val="UD デジタル 教科書体 NP-R"/>
      <family val="1"/>
      <charset val="128"/>
    </font>
    <font>
      <b/>
      <sz val="14"/>
      <name val="UD デジタル 教科書体 NP-R"/>
      <family val="1"/>
      <charset val="128"/>
    </font>
    <font>
      <b/>
      <sz val="11"/>
      <name val="UD デジタル 教科書体 NP-R"/>
      <family val="1"/>
      <charset val="128"/>
    </font>
    <font>
      <b/>
      <sz val="20"/>
      <name val="UD デジタル 教科書体 NP-R"/>
      <family val="1"/>
      <charset val="128"/>
    </font>
    <font>
      <i/>
      <sz val="11"/>
      <name val="UD デジタル 教科書体 NP-R"/>
      <family val="1"/>
      <charset val="128"/>
    </font>
    <font>
      <b/>
      <sz val="18"/>
      <name val="UD デジタル 教科書体 NP-R"/>
      <family val="1"/>
      <charset val="128"/>
    </font>
    <font>
      <sz val="11"/>
      <name val="ＭＳ Ｐゴシック"/>
      <family val="3"/>
      <charset val="128"/>
    </font>
    <font>
      <sz val="14"/>
      <color rgb="FFFF0000"/>
      <name val="UD デジタル 教科書体 NP-R"/>
      <family val="1"/>
      <charset val="128"/>
    </font>
    <font>
      <sz val="11"/>
      <color rgb="FFFF0000"/>
      <name val="UD デジタル 教科書体 NP-R"/>
      <family val="1"/>
      <charset val="128"/>
    </font>
    <font>
      <sz val="10"/>
      <color rgb="FFFF0000"/>
      <name val="UD デジタル 教科書体 NP-R"/>
      <family val="1"/>
      <charset val="128"/>
    </font>
    <font>
      <sz val="10"/>
      <color rgb="FFFF0000"/>
      <name val="ＭＳ 明朝"/>
      <family val="1"/>
      <charset val="128"/>
    </font>
    <font>
      <b/>
      <sz val="12"/>
      <color rgb="FFFF0000"/>
      <name val="UD デジタル 教科書体 NP-R"/>
      <family val="1"/>
      <charset val="128"/>
    </font>
    <font>
      <sz val="12"/>
      <color rgb="FFFF0000"/>
      <name val="UD デジタル 教科書体 NP-R"/>
      <family val="1"/>
      <charset val="128"/>
    </font>
    <font>
      <b/>
      <i/>
      <sz val="12"/>
      <color rgb="FFFF0000"/>
      <name val="UD デジタル 教科書体 NP-R"/>
      <family val="1"/>
      <charset val="128"/>
    </font>
    <font>
      <b/>
      <sz val="12"/>
      <color rgb="FFFF0000"/>
      <name val="ＭＳ ゴシック"/>
      <family val="3"/>
      <charset val="128"/>
    </font>
    <font>
      <sz val="10"/>
      <name val="ＭＳ 明朝"/>
      <family val="1"/>
      <charset val="128"/>
    </font>
    <font>
      <b/>
      <sz val="12"/>
      <name val="UD デジタル 教科書体 NP-R"/>
      <family val="1"/>
      <charset val="128"/>
    </font>
    <font>
      <sz val="12"/>
      <name val="UD デジタル 教科書体 NP-R"/>
      <family val="1"/>
      <charset val="128"/>
    </font>
    <font>
      <b/>
      <i/>
      <sz val="12"/>
      <name val="UD デジタル 教科書体 NP-R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47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3" fillId="0" borderId="0" xfId="0" applyFont="1">
      <alignment vertical="center"/>
    </xf>
    <xf numFmtId="56" fontId="3" fillId="0" borderId="0" xfId="0" applyNumberFormat="1" applyFont="1">
      <alignment vertical="center"/>
    </xf>
    <xf numFmtId="0" fontId="4" fillId="0" borderId="23" xfId="0" applyFont="1" applyBorder="1" applyAlignment="1">
      <alignment horizontal="center" vertical="center" shrinkToFit="1"/>
    </xf>
    <xf numFmtId="56" fontId="5" fillId="0" borderId="23" xfId="0" applyNumberFormat="1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56" fontId="5" fillId="0" borderId="26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1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4" fillId="0" borderId="38" xfId="0" applyFont="1" applyBorder="1" applyAlignment="1">
      <alignment horizontal="center" vertical="center" shrinkToFit="1"/>
    </xf>
    <xf numFmtId="0" fontId="3" fillId="0" borderId="0" xfId="0" applyFont="1" applyAlignment="1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right"/>
      <protection locked="0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3" fillId="0" borderId="14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6" xfId="0" applyFont="1" applyBorder="1">
      <alignment vertical="center"/>
    </xf>
    <xf numFmtId="0" fontId="3" fillId="2" borderId="0" xfId="0" applyFont="1" applyFill="1" applyProtection="1">
      <alignment vertical="center"/>
      <protection locked="0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0" xfId="0" applyFont="1" applyAlignment="1">
      <alignment horizontal="right" vertical="center"/>
    </xf>
    <xf numFmtId="0" fontId="3" fillId="0" borderId="20" xfId="0" applyFont="1" applyBorder="1">
      <alignment vertical="center"/>
    </xf>
    <xf numFmtId="0" fontId="3" fillId="0" borderId="21" xfId="0" applyFont="1" applyBorder="1">
      <alignment vertical="center"/>
    </xf>
    <xf numFmtId="0" fontId="3" fillId="0" borderId="21" xfId="0" applyFont="1" applyBorder="1" applyAlignment="1">
      <alignment horizontal="right" vertical="center"/>
    </xf>
    <xf numFmtId="0" fontId="3" fillId="0" borderId="2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7" fillId="0" borderId="7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7" fillId="3" borderId="13" xfId="0" applyFont="1" applyFill="1" applyBorder="1">
      <alignment vertical="center"/>
    </xf>
    <xf numFmtId="0" fontId="3" fillId="3" borderId="14" xfId="0" applyFont="1" applyFill="1" applyBorder="1">
      <alignment vertical="center"/>
    </xf>
    <xf numFmtId="0" fontId="3" fillId="3" borderId="15" xfId="0" applyFont="1" applyFill="1" applyBorder="1">
      <alignment vertical="center"/>
    </xf>
    <xf numFmtId="0" fontId="3" fillId="3" borderId="16" xfId="0" applyFont="1" applyFill="1" applyBorder="1">
      <alignment vertical="center"/>
    </xf>
    <xf numFmtId="0" fontId="3" fillId="3" borderId="0" xfId="0" applyFont="1" applyFill="1">
      <alignment vertical="center"/>
    </xf>
    <xf numFmtId="0" fontId="3" fillId="3" borderId="17" xfId="0" applyFont="1" applyFill="1" applyBorder="1">
      <alignment vertical="center"/>
    </xf>
    <xf numFmtId="0" fontId="8" fillId="3" borderId="0" xfId="0" applyFont="1" applyFill="1">
      <alignment vertical="center"/>
    </xf>
    <xf numFmtId="0" fontId="3" fillId="3" borderId="20" xfId="0" applyFont="1" applyFill="1" applyBorder="1">
      <alignment vertical="center"/>
    </xf>
    <xf numFmtId="0" fontId="3" fillId="3" borderId="21" xfId="0" applyFont="1" applyFill="1" applyBorder="1">
      <alignment vertical="center"/>
    </xf>
    <xf numFmtId="0" fontId="3" fillId="3" borderId="22" xfId="0" applyFont="1" applyFill="1" applyBorder="1">
      <alignment vertical="center"/>
    </xf>
    <xf numFmtId="0" fontId="3" fillId="2" borderId="0" xfId="0" applyFont="1" applyFill="1">
      <alignment vertical="center"/>
    </xf>
    <xf numFmtId="0" fontId="3" fillId="0" borderId="2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0" xfId="0" applyFont="1" applyAlignment="1">
      <alignment horizontal="right"/>
    </xf>
    <xf numFmtId="0" fontId="9" fillId="0" borderId="0" xfId="0" applyFont="1" applyAlignment="1">
      <alignment horizontal="right" vertical="center"/>
    </xf>
    <xf numFmtId="3" fontId="3" fillId="0" borderId="0" xfId="0" applyNumberFormat="1" applyFont="1">
      <alignment vertical="center"/>
    </xf>
    <xf numFmtId="3" fontId="3" fillId="0" borderId="21" xfId="0" applyNumberFormat="1" applyFont="1" applyBorder="1">
      <alignment vertical="center"/>
    </xf>
    <xf numFmtId="3" fontId="3" fillId="0" borderId="11" xfId="0" applyNumberFormat="1" applyFont="1" applyBorder="1">
      <alignment vertical="center"/>
    </xf>
    <xf numFmtId="3" fontId="3" fillId="0" borderId="0" xfId="0" applyNumberFormat="1" applyFont="1" applyAlignment="1">
      <alignment horizontal="right" vertical="center"/>
    </xf>
    <xf numFmtId="0" fontId="3" fillId="0" borderId="46" xfId="0" applyFont="1" applyBorder="1">
      <alignment vertical="center"/>
    </xf>
    <xf numFmtId="0" fontId="3" fillId="0" borderId="11" xfId="0" applyFont="1" applyBorder="1" applyProtection="1">
      <alignment vertical="center"/>
      <protection locked="0"/>
    </xf>
    <xf numFmtId="38" fontId="3" fillId="0" borderId="0" xfId="1" applyFont="1">
      <alignment vertical="center"/>
    </xf>
    <xf numFmtId="56" fontId="14" fillId="0" borderId="23" xfId="0" applyNumberFormat="1" applyFont="1" applyBorder="1" applyAlignment="1">
      <alignment horizontal="center" vertical="center"/>
    </xf>
    <xf numFmtId="56" fontId="14" fillId="0" borderId="26" xfId="0" applyNumberFormat="1" applyFont="1" applyBorder="1" applyAlignment="1">
      <alignment horizontal="center" vertical="center"/>
    </xf>
    <xf numFmtId="56" fontId="14" fillId="0" borderId="25" xfId="0" applyNumberFormat="1" applyFont="1" applyBorder="1">
      <alignment vertical="center"/>
    </xf>
    <xf numFmtId="177" fontId="16" fillId="0" borderId="28" xfId="0" applyNumberFormat="1" applyFont="1" applyBorder="1" applyAlignment="1">
      <alignment horizontal="right" vertical="center"/>
    </xf>
    <xf numFmtId="177" fontId="17" fillId="0" borderId="24" xfId="0" applyNumberFormat="1" applyFont="1" applyBorder="1" applyAlignment="1">
      <alignment horizontal="right" vertical="center"/>
    </xf>
    <xf numFmtId="177" fontId="17" fillId="0" borderId="27" xfId="0" applyNumberFormat="1" applyFont="1" applyBorder="1" applyAlignment="1">
      <alignment horizontal="right" vertical="center"/>
    </xf>
    <xf numFmtId="177" fontId="17" fillId="0" borderId="23" xfId="0" applyNumberFormat="1" applyFont="1" applyBorder="1" applyAlignment="1">
      <alignment horizontal="right" vertical="center"/>
    </xf>
    <xf numFmtId="177" fontId="18" fillId="0" borderId="30" xfId="0" applyNumberFormat="1" applyFont="1" applyBorder="1" applyAlignment="1">
      <alignment horizontal="right" vertical="center"/>
    </xf>
    <xf numFmtId="0" fontId="13" fillId="0" borderId="37" xfId="0" applyFont="1" applyBorder="1">
      <alignment vertical="center"/>
    </xf>
    <xf numFmtId="0" fontId="14" fillId="0" borderId="34" xfId="0" applyFont="1" applyBorder="1" applyAlignment="1">
      <alignment horizontal="center" vertical="center"/>
    </xf>
    <xf numFmtId="177" fontId="16" fillId="0" borderId="38" xfId="0" applyNumberFormat="1" applyFont="1" applyBorder="1" applyAlignment="1">
      <alignment horizontal="right" vertical="center"/>
    </xf>
    <xf numFmtId="177" fontId="17" fillId="0" borderId="39" xfId="0" applyNumberFormat="1" applyFont="1" applyBorder="1" applyAlignment="1">
      <alignment horizontal="right" vertical="center"/>
    </xf>
    <xf numFmtId="0" fontId="12" fillId="0" borderId="38" xfId="0" applyFont="1" applyBorder="1" applyAlignment="1">
      <alignment horizontal="center" vertical="center" shrinkToFit="1"/>
    </xf>
    <xf numFmtId="0" fontId="12" fillId="0" borderId="38" xfId="0" applyFont="1" applyBorder="1" applyAlignment="1">
      <alignment horizontal="center" vertical="center" wrapText="1" shrinkToFit="1"/>
    </xf>
    <xf numFmtId="176" fontId="15" fillId="0" borderId="36" xfId="0" applyNumberFormat="1" applyFont="1" applyBorder="1" applyAlignment="1">
      <alignment horizontal="center" vertical="center"/>
    </xf>
    <xf numFmtId="176" fontId="15" fillId="0" borderId="38" xfId="0" applyNumberFormat="1" applyFont="1" applyBorder="1" applyAlignment="1">
      <alignment horizontal="center" vertical="center"/>
    </xf>
    <xf numFmtId="177" fontId="16" fillId="0" borderId="33" xfId="0" applyNumberFormat="1" applyFont="1" applyBorder="1" applyAlignment="1">
      <alignment horizontal="right" vertical="center"/>
    </xf>
    <xf numFmtId="177" fontId="17" fillId="0" borderId="32" xfId="0" applyNumberFormat="1" applyFont="1" applyBorder="1" applyAlignment="1">
      <alignment horizontal="right" vertical="center"/>
    </xf>
    <xf numFmtId="177" fontId="17" fillId="0" borderId="37" xfId="0" applyNumberFormat="1" applyFont="1" applyBorder="1" applyAlignment="1">
      <alignment horizontal="right" vertical="center"/>
    </xf>
    <xf numFmtId="177" fontId="19" fillId="0" borderId="38" xfId="0" applyNumberFormat="1" applyFont="1" applyBorder="1" applyAlignment="1">
      <alignment horizontal="right" vertical="center"/>
    </xf>
    <xf numFmtId="177" fontId="16" fillId="0" borderId="31" xfId="0" applyNumberFormat="1" applyFont="1" applyBorder="1" applyAlignment="1">
      <alignment horizontal="right" vertical="center"/>
    </xf>
    <xf numFmtId="0" fontId="12" fillId="0" borderId="38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 shrinkToFit="1"/>
    </xf>
    <xf numFmtId="0" fontId="13" fillId="0" borderId="41" xfId="0" applyFont="1" applyBorder="1">
      <alignment vertical="center"/>
    </xf>
    <xf numFmtId="0" fontId="14" fillId="0" borderId="42" xfId="0" applyFont="1" applyBorder="1" applyAlignment="1">
      <alignment horizontal="center" vertical="center"/>
    </xf>
    <xf numFmtId="49" fontId="14" fillId="0" borderId="25" xfId="0" applyNumberFormat="1" applyFont="1" applyBorder="1">
      <alignment vertical="center"/>
    </xf>
    <xf numFmtId="177" fontId="16" fillId="0" borderId="40" xfId="0" applyNumberFormat="1" applyFont="1" applyBorder="1" applyAlignment="1">
      <alignment horizontal="right" vertical="center"/>
    </xf>
    <xf numFmtId="177" fontId="17" fillId="0" borderId="43" xfId="0" applyNumberFormat="1" applyFont="1" applyBorder="1" applyAlignment="1">
      <alignment horizontal="right" vertical="center"/>
    </xf>
    <xf numFmtId="177" fontId="17" fillId="0" borderId="44" xfId="0" applyNumberFormat="1" applyFont="1" applyBorder="1" applyAlignment="1">
      <alignment horizontal="right" vertical="center"/>
    </xf>
    <xf numFmtId="176" fontId="15" fillId="0" borderId="36" xfId="0" applyNumberFormat="1" applyFont="1" applyBorder="1" applyAlignment="1">
      <alignment horizontal="center" vertical="center"/>
    </xf>
    <xf numFmtId="176" fontId="15" fillId="0" borderId="35" xfId="0" applyNumberFormat="1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3" fillId="0" borderId="11" xfId="0" applyFont="1" applyBorder="1" applyProtection="1">
      <alignment vertical="center"/>
      <protection locked="0"/>
    </xf>
    <xf numFmtId="0" fontId="8" fillId="3" borderId="0" xfId="0" applyFont="1" applyFill="1">
      <alignment vertical="center"/>
    </xf>
    <xf numFmtId="3" fontId="10" fillId="3" borderId="0" xfId="0" applyNumberFormat="1" applyFont="1" applyFill="1">
      <alignment vertical="center"/>
    </xf>
    <xf numFmtId="0" fontId="10" fillId="3" borderId="0" xfId="0" applyFont="1" applyFill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3" fontId="3" fillId="0" borderId="45" xfId="0" applyNumberFormat="1" applyFont="1" applyBorder="1" applyAlignment="1">
      <alignment horizontal="center" vertical="center"/>
    </xf>
    <xf numFmtId="56" fontId="5" fillId="0" borderId="25" xfId="0" applyNumberFormat="1" applyFont="1" applyBorder="1">
      <alignment vertical="center"/>
    </xf>
    <xf numFmtId="176" fontId="20" fillId="0" borderId="24" xfId="0" applyNumberFormat="1" applyFont="1" applyBorder="1" applyAlignment="1">
      <alignment horizontal="center" vertical="center"/>
    </xf>
    <xf numFmtId="176" fontId="0" fillId="0" borderId="26" xfId="0" applyNumberFormat="1" applyFont="1" applyBorder="1" applyAlignment="1">
      <alignment horizontal="center" vertical="center"/>
    </xf>
    <xf numFmtId="177" fontId="21" fillId="0" borderId="28" xfId="0" applyNumberFormat="1" applyFont="1" applyBorder="1" applyAlignment="1">
      <alignment horizontal="right" vertical="center"/>
    </xf>
    <xf numFmtId="177" fontId="22" fillId="0" borderId="24" xfId="0" applyNumberFormat="1" applyFont="1" applyBorder="1" applyAlignment="1">
      <alignment horizontal="right" vertical="center"/>
    </xf>
    <xf numFmtId="177" fontId="22" fillId="0" borderId="27" xfId="0" applyNumberFormat="1" applyFont="1" applyBorder="1" applyAlignment="1">
      <alignment horizontal="right" vertical="center"/>
    </xf>
    <xf numFmtId="177" fontId="22" fillId="0" borderId="29" xfId="0" applyNumberFormat="1" applyFont="1" applyBorder="1" applyAlignment="1">
      <alignment horizontal="right" vertical="center"/>
    </xf>
    <xf numFmtId="177" fontId="22" fillId="0" borderId="23" xfId="0" applyNumberFormat="1" applyFont="1" applyBorder="1" applyAlignment="1">
      <alignment horizontal="right" vertical="center"/>
    </xf>
    <xf numFmtId="177" fontId="23" fillId="0" borderId="30" xfId="0" applyNumberFormat="1" applyFont="1" applyBorder="1" applyAlignment="1">
      <alignment horizontal="right" vertical="center"/>
    </xf>
    <xf numFmtId="177" fontId="21" fillId="0" borderId="38" xfId="0" applyNumberFormat="1" applyFont="1" applyBorder="1" applyAlignment="1">
      <alignment horizontal="right" vertical="center"/>
    </xf>
    <xf numFmtId="177" fontId="22" fillId="0" borderId="39" xfId="0" applyNumberFormat="1" applyFont="1" applyBorder="1" applyAlignment="1">
      <alignment horizontal="right" vertical="center"/>
    </xf>
    <xf numFmtId="49" fontId="5" fillId="0" borderId="25" xfId="0" applyNumberFormat="1" applyFont="1" applyBorder="1">
      <alignment vertical="center"/>
    </xf>
    <xf numFmtId="176" fontId="20" fillId="0" borderId="36" xfId="0" applyNumberFormat="1" applyFont="1" applyBorder="1" applyAlignment="1">
      <alignment horizontal="center" vertical="center"/>
    </xf>
    <xf numFmtId="176" fontId="20" fillId="0" borderId="38" xfId="0" applyNumberFormat="1" applyFont="1" applyBorder="1" applyAlignment="1">
      <alignment horizontal="center" vertical="center"/>
    </xf>
    <xf numFmtId="177" fontId="21" fillId="0" borderId="33" xfId="0" applyNumberFormat="1" applyFont="1" applyBorder="1" applyAlignment="1">
      <alignment horizontal="right" vertical="center"/>
    </xf>
    <xf numFmtId="177" fontId="22" fillId="0" borderId="32" xfId="0" applyNumberFormat="1" applyFont="1" applyBorder="1" applyAlignment="1">
      <alignment horizontal="right" vertical="center"/>
    </xf>
    <xf numFmtId="177" fontId="22" fillId="0" borderId="37" xfId="0" applyNumberFormat="1" applyFont="1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2"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85724</xdr:colOff>
      <xdr:row>1</xdr:row>
      <xdr:rowOff>133350</xdr:rowOff>
    </xdr:from>
    <xdr:to>
      <xdr:col>8</xdr:col>
      <xdr:colOff>400049</xdr:colOff>
      <xdr:row>3</xdr:row>
      <xdr:rowOff>19049</xdr:rowOff>
    </xdr:to>
    <xdr:sp macro="" textlink="">
      <xdr:nvSpPr>
        <xdr:cNvPr id="2" name="強調線吹き出し 1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3629024" y="285750"/>
          <a:ext cx="962025" cy="228599"/>
        </a:xfrm>
        <a:prstGeom prst="accentCallout1">
          <a:avLst>
            <a:gd name="adj1" fmla="val 46175"/>
            <a:gd name="adj2" fmla="val 106021"/>
            <a:gd name="adj3" fmla="val 3106"/>
            <a:gd name="adj4" fmla="val 221099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95000"/>
              <a:lumOff val="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提出日を記入</a:t>
          </a:r>
        </a:p>
      </xdr:txBody>
    </xdr:sp>
    <xdr:clientData/>
  </xdr:twoCellAnchor>
  <xdr:twoCellAnchor>
    <xdr:from>
      <xdr:col>7</xdr:col>
      <xdr:colOff>66674</xdr:colOff>
      <xdr:row>6</xdr:row>
      <xdr:rowOff>123825</xdr:rowOff>
    </xdr:from>
    <xdr:to>
      <xdr:col>8</xdr:col>
      <xdr:colOff>380999</xdr:colOff>
      <xdr:row>8</xdr:row>
      <xdr:rowOff>9524</xdr:rowOff>
    </xdr:to>
    <xdr:sp macro="" textlink="">
      <xdr:nvSpPr>
        <xdr:cNvPr id="4" name="強調線吹き出し 1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 rot="21409100">
          <a:off x="3609974" y="1152525"/>
          <a:ext cx="962025" cy="228599"/>
        </a:xfrm>
        <a:prstGeom prst="accentCallout1">
          <a:avLst>
            <a:gd name="adj1" fmla="val 46175"/>
            <a:gd name="adj2" fmla="val 106021"/>
            <a:gd name="adj3" fmla="val -1060"/>
            <a:gd name="adj4" fmla="val 191396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公印を押印</a:t>
          </a:r>
        </a:p>
      </xdr:txBody>
    </xdr:sp>
    <xdr:clientData/>
  </xdr:twoCellAnchor>
  <xdr:twoCellAnchor>
    <xdr:from>
      <xdr:col>9</xdr:col>
      <xdr:colOff>552450</xdr:colOff>
      <xdr:row>3</xdr:row>
      <xdr:rowOff>47625</xdr:rowOff>
    </xdr:from>
    <xdr:to>
      <xdr:col>10</xdr:col>
      <xdr:colOff>438150</xdr:colOff>
      <xdr:row>7</xdr:row>
      <xdr:rowOff>161925</xdr:rowOff>
    </xdr:to>
    <xdr:sp macro="" textlink="">
      <xdr:nvSpPr>
        <xdr:cNvPr id="5" name="角丸四角形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57825" y="542925"/>
          <a:ext cx="790575" cy="819150"/>
        </a:xfrm>
        <a:prstGeom prst="round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bg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vert="eaVert" lIns="0" tIns="72000" rIns="0" bIns="0" rtlCol="0" anchor="ctr" anchorCtr="0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札幌市立○○中学校長の印</a:t>
          </a:r>
        </a:p>
      </xdr:txBody>
    </xdr:sp>
    <xdr:clientData/>
  </xdr:twoCellAnchor>
  <xdr:twoCellAnchor>
    <xdr:from>
      <xdr:col>1</xdr:col>
      <xdr:colOff>245282</xdr:colOff>
      <xdr:row>22</xdr:row>
      <xdr:rowOff>21044</xdr:rowOff>
    </xdr:from>
    <xdr:to>
      <xdr:col>8</xdr:col>
      <xdr:colOff>311073</xdr:colOff>
      <xdr:row>23</xdr:row>
      <xdr:rowOff>59144</xdr:rowOff>
    </xdr:to>
    <xdr:sp macro="" textlink="">
      <xdr:nvSpPr>
        <xdr:cNvPr id="7" name="強調線吹き出し 1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 rot="450057">
          <a:off x="540557" y="3564344"/>
          <a:ext cx="4256791" cy="266700"/>
        </a:xfrm>
        <a:prstGeom prst="accentCallout1">
          <a:avLst>
            <a:gd name="adj1" fmla="val 33670"/>
            <a:gd name="adj2" fmla="val 102602"/>
            <a:gd name="adj3" fmla="val 52142"/>
            <a:gd name="adj4" fmla="val 116815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10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各校の旅費口座に振り込まれた補助金のうち交通費分を記入</a:t>
          </a:r>
        </a:p>
      </xdr:txBody>
    </xdr:sp>
    <xdr:clientData/>
  </xdr:twoCellAnchor>
  <xdr:twoCellAnchor>
    <xdr:from>
      <xdr:col>0</xdr:col>
      <xdr:colOff>103970</xdr:colOff>
      <xdr:row>28</xdr:row>
      <xdr:rowOff>100850</xdr:rowOff>
    </xdr:from>
    <xdr:to>
      <xdr:col>4</xdr:col>
      <xdr:colOff>606969</xdr:colOff>
      <xdr:row>30</xdr:row>
      <xdr:rowOff>199133</xdr:rowOff>
    </xdr:to>
    <xdr:sp macro="" textlink="">
      <xdr:nvSpPr>
        <xdr:cNvPr id="8" name="強調線吹き出し 1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 rot="21233512">
          <a:off x="103970" y="5015750"/>
          <a:ext cx="2369899" cy="555483"/>
        </a:xfrm>
        <a:prstGeom prst="accentCallout1">
          <a:avLst>
            <a:gd name="adj1" fmla="val 44886"/>
            <a:gd name="adj2" fmla="val 103429"/>
            <a:gd name="adj3" fmla="val 17119"/>
            <a:gd name="adj4" fmla="val 125402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２人がえきねっと特だ値で購入</a:t>
          </a:r>
          <a:endParaRPr kumimoji="1" lang="en-US" altLang="ja-JP" sz="1050"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差額を返金</a:t>
          </a:r>
        </a:p>
      </xdr:txBody>
    </xdr:sp>
    <xdr:clientData/>
  </xdr:twoCellAnchor>
  <xdr:twoCellAnchor>
    <xdr:from>
      <xdr:col>1</xdr:col>
      <xdr:colOff>268525</xdr:colOff>
      <xdr:row>33</xdr:row>
      <xdr:rowOff>200426</xdr:rowOff>
    </xdr:from>
    <xdr:to>
      <xdr:col>6</xdr:col>
      <xdr:colOff>272468</xdr:colOff>
      <xdr:row>36</xdr:row>
      <xdr:rowOff>162215</xdr:rowOff>
    </xdr:to>
    <xdr:sp macro="" textlink="">
      <xdr:nvSpPr>
        <xdr:cNvPr id="9" name="強調線吹き出し 1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 rot="248835">
          <a:off x="268525" y="5915426"/>
          <a:ext cx="2832868" cy="495189"/>
        </a:xfrm>
        <a:prstGeom prst="accentCallout1">
          <a:avLst>
            <a:gd name="adj1" fmla="val -7162"/>
            <a:gd name="adj2" fmla="val -2582"/>
            <a:gd name="adj3" fmla="val -55850"/>
            <a:gd name="adj4" fmla="val 36951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marL="0" indent="0" algn="l"/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1</a:t>
          </a: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人は保護者の引率で現地集合した</a:t>
          </a:r>
          <a:endParaRPr kumimoji="1" lang="en-US" altLang="ja-JP" sz="1050">
            <a:solidFill>
              <a:schemeClr val="dk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  <a:cs typeface="+mn-cs"/>
          </a:endParaRPr>
        </a:p>
        <a:p>
          <a:pPr marL="0" indent="0" algn="l"/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全額返金</a:t>
          </a:r>
        </a:p>
      </xdr:txBody>
    </xdr:sp>
    <xdr:clientData/>
  </xdr:twoCellAnchor>
  <xdr:twoCellAnchor>
    <xdr:from>
      <xdr:col>3</xdr:col>
      <xdr:colOff>99273</xdr:colOff>
      <xdr:row>30</xdr:row>
      <xdr:rowOff>197556</xdr:rowOff>
    </xdr:from>
    <xdr:to>
      <xdr:col>3</xdr:col>
      <xdr:colOff>247650</xdr:colOff>
      <xdr:row>31</xdr:row>
      <xdr:rowOff>123826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stCxn id="8" idx="1"/>
        </xdr:cNvCxnSpPr>
      </xdr:nvCxnSpPr>
      <xdr:spPr>
        <a:xfrm>
          <a:off x="1318473" y="5569656"/>
          <a:ext cx="148377" cy="154870"/>
        </a:xfrm>
        <a:prstGeom prst="straightConnector1">
          <a:avLst/>
        </a:prstGeom>
        <a:ln>
          <a:solidFill>
            <a:schemeClr val="bg1">
              <a:lumMod val="65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66675</xdr:colOff>
      <xdr:row>38</xdr:row>
      <xdr:rowOff>200024</xdr:rowOff>
    </xdr:from>
    <xdr:to>
      <xdr:col>10</xdr:col>
      <xdr:colOff>85726</xdr:colOff>
      <xdr:row>39</xdr:row>
      <xdr:rowOff>209549</xdr:rowOff>
    </xdr:to>
    <xdr:sp macro="" textlink="">
      <xdr:nvSpPr>
        <xdr:cNvPr id="11" name="強調線吹き出し 1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rot="21444435">
          <a:off x="4552950" y="7248524"/>
          <a:ext cx="1638301" cy="238125"/>
        </a:xfrm>
        <a:prstGeom prst="accentCallout1">
          <a:avLst>
            <a:gd name="adj1" fmla="val 64284"/>
            <a:gd name="adj2" fmla="val -2930"/>
            <a:gd name="adj3" fmla="val 94610"/>
            <a:gd name="adj4" fmla="val -38116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最終日まで競技をした</a:t>
          </a:r>
        </a:p>
      </xdr:txBody>
    </xdr:sp>
    <xdr:clientData/>
  </xdr:twoCellAnchor>
  <xdr:twoCellAnchor>
    <xdr:from>
      <xdr:col>6</xdr:col>
      <xdr:colOff>209550</xdr:colOff>
      <xdr:row>39</xdr:row>
      <xdr:rowOff>190501</xdr:rowOff>
    </xdr:from>
    <xdr:to>
      <xdr:col>7</xdr:col>
      <xdr:colOff>171450</xdr:colOff>
      <xdr:row>40</xdr:row>
      <xdr:rowOff>219075</xdr:rowOff>
    </xdr:to>
    <xdr:sp macro="" textlink="">
      <xdr:nvSpPr>
        <xdr:cNvPr id="12" name="円/楕円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3333750" y="7467601"/>
          <a:ext cx="676275" cy="257174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A</a:t>
          </a:r>
          <a:endParaRPr kumimoji="1" lang="ja-JP" altLang="en-US" sz="1050">
            <a:solidFill>
              <a:schemeClr val="dk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  <a:cs typeface="+mn-cs"/>
          </a:endParaRPr>
        </a:p>
      </xdr:txBody>
    </xdr:sp>
    <xdr:clientData/>
  </xdr:twoCellAnchor>
  <xdr:twoCellAnchor>
    <xdr:from>
      <xdr:col>6</xdr:col>
      <xdr:colOff>133350</xdr:colOff>
      <xdr:row>40</xdr:row>
      <xdr:rowOff>200026</xdr:rowOff>
    </xdr:from>
    <xdr:to>
      <xdr:col>7</xdr:col>
      <xdr:colOff>342900</xdr:colOff>
      <xdr:row>42</xdr:row>
      <xdr:rowOff>38100</xdr:rowOff>
    </xdr:to>
    <xdr:sp macro="" textlink="">
      <xdr:nvSpPr>
        <xdr:cNvPr id="13" name="円/楕円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3257550" y="7705726"/>
          <a:ext cx="923925" cy="295274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BC</a:t>
          </a:r>
          <a:endParaRPr kumimoji="1" lang="ja-JP" altLang="en-US" sz="1050">
            <a:solidFill>
              <a:schemeClr val="dk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  <a:cs typeface="+mn-cs"/>
          </a:endParaRPr>
        </a:p>
      </xdr:txBody>
    </xdr:sp>
    <xdr:clientData/>
  </xdr:twoCellAnchor>
  <xdr:twoCellAnchor>
    <xdr:from>
      <xdr:col>6</xdr:col>
      <xdr:colOff>171450</xdr:colOff>
      <xdr:row>45</xdr:row>
      <xdr:rowOff>219076</xdr:rowOff>
    </xdr:from>
    <xdr:to>
      <xdr:col>8</xdr:col>
      <xdr:colOff>28575</xdr:colOff>
      <xdr:row>47</xdr:row>
      <xdr:rowOff>28575</xdr:rowOff>
    </xdr:to>
    <xdr:sp macro="" textlink="">
      <xdr:nvSpPr>
        <xdr:cNvPr id="15" name="円/楕円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3295650" y="8867776"/>
          <a:ext cx="1219200" cy="266699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BC</a:t>
          </a: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差額</a:t>
          </a:r>
        </a:p>
      </xdr:txBody>
    </xdr:sp>
    <xdr:clientData/>
  </xdr:twoCellAnchor>
  <xdr:twoCellAnchor>
    <xdr:from>
      <xdr:col>2</xdr:col>
      <xdr:colOff>376031</xdr:colOff>
      <xdr:row>43</xdr:row>
      <xdr:rowOff>90636</xdr:rowOff>
    </xdr:from>
    <xdr:to>
      <xdr:col>5</xdr:col>
      <xdr:colOff>343547</xdr:colOff>
      <xdr:row>45</xdr:row>
      <xdr:rowOff>195557</xdr:rowOff>
    </xdr:to>
    <xdr:sp macro="" textlink="">
      <xdr:nvSpPr>
        <xdr:cNvPr id="17" name="強調線吹き出し 1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 rot="21409976">
          <a:off x="966581" y="8282136"/>
          <a:ext cx="1891566" cy="562121"/>
        </a:xfrm>
        <a:prstGeom prst="accentCallout1">
          <a:avLst>
            <a:gd name="adj1" fmla="val 45473"/>
            <a:gd name="adj2" fmla="val 101957"/>
            <a:gd name="adj3" fmla="val -15290"/>
            <a:gd name="adj4" fmla="val 158217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en-US" altLang="ja-JP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1</a:t>
          </a:r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日目で全競技を終了した</a:t>
          </a:r>
          <a:endParaRPr kumimoji="1" lang="en-US" altLang="ja-JP" sz="1050"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１泊分の宿泊補助を返金</a:t>
          </a:r>
        </a:p>
      </xdr:txBody>
    </xdr:sp>
    <xdr:clientData/>
  </xdr:twoCellAnchor>
  <xdr:twoCellAnchor>
    <xdr:from>
      <xdr:col>12</xdr:col>
      <xdr:colOff>57150</xdr:colOff>
      <xdr:row>31</xdr:row>
      <xdr:rowOff>201612</xdr:rowOff>
    </xdr:from>
    <xdr:to>
      <xdr:col>12</xdr:col>
      <xdr:colOff>442362</xdr:colOff>
      <xdr:row>32</xdr:row>
      <xdr:rowOff>190500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 flipH="1">
          <a:off x="7362825" y="5459412"/>
          <a:ext cx="385212" cy="217488"/>
        </a:xfrm>
        <a:prstGeom prst="straightConnector1">
          <a:avLst/>
        </a:prstGeom>
        <a:ln>
          <a:solidFill>
            <a:schemeClr val="bg1">
              <a:lumMod val="65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60992</xdr:colOff>
      <xdr:row>45</xdr:row>
      <xdr:rowOff>195128</xdr:rowOff>
    </xdr:from>
    <xdr:to>
      <xdr:col>6</xdr:col>
      <xdr:colOff>304800</xdr:colOff>
      <xdr:row>46</xdr:row>
      <xdr:rowOff>142875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>
          <a:stCxn id="17" idx="1"/>
        </xdr:cNvCxnSpPr>
      </xdr:nvCxnSpPr>
      <xdr:spPr>
        <a:xfrm>
          <a:off x="1927892" y="8843828"/>
          <a:ext cx="1501108" cy="176347"/>
        </a:xfrm>
        <a:prstGeom prst="straightConnector1">
          <a:avLst/>
        </a:prstGeom>
        <a:ln>
          <a:solidFill>
            <a:schemeClr val="bg1">
              <a:lumMod val="65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161925</xdr:colOff>
      <xdr:row>47</xdr:row>
      <xdr:rowOff>9526</xdr:rowOff>
    </xdr:from>
    <xdr:to>
      <xdr:col>8</xdr:col>
      <xdr:colOff>28575</xdr:colOff>
      <xdr:row>48</xdr:row>
      <xdr:rowOff>47625</xdr:rowOff>
    </xdr:to>
    <xdr:sp macro="" textlink="">
      <xdr:nvSpPr>
        <xdr:cNvPr id="21" name="円/楕円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3286125" y="9115426"/>
          <a:ext cx="1228725" cy="266699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D</a:t>
          </a:r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差額</a:t>
          </a:r>
        </a:p>
      </xdr:txBody>
    </xdr:sp>
    <xdr:clientData/>
  </xdr:twoCellAnchor>
  <xdr:twoCellAnchor>
    <xdr:from>
      <xdr:col>9</xdr:col>
      <xdr:colOff>676276</xdr:colOff>
      <xdr:row>63</xdr:row>
      <xdr:rowOff>38100</xdr:rowOff>
    </xdr:from>
    <xdr:to>
      <xdr:col>10</xdr:col>
      <xdr:colOff>228601</xdr:colOff>
      <xdr:row>66</xdr:row>
      <xdr:rowOff>66675</xdr:rowOff>
    </xdr:to>
    <xdr:sp macro="" textlink="">
      <xdr:nvSpPr>
        <xdr:cNvPr id="23" name="円/楕円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581651" y="11363325"/>
          <a:ext cx="457200" cy="485775"/>
        </a:xfrm>
        <a:prstGeom prst="ellipse">
          <a:avLst/>
        </a:prstGeom>
        <a:noFill/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eaVert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200">
              <a:solidFill>
                <a:schemeClr val="dk1"/>
              </a:solidFill>
              <a:latin typeface="+mn-lt"/>
              <a:ea typeface="+mn-ea"/>
              <a:cs typeface="+mn-cs"/>
            </a:rPr>
            <a:t>○○</a:t>
          </a:r>
          <a:endParaRPr kumimoji="1" lang="en-US" altLang="ja-JP" sz="1200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133350</xdr:colOff>
      <xdr:row>41</xdr:row>
      <xdr:rowOff>219076</xdr:rowOff>
    </xdr:from>
    <xdr:to>
      <xdr:col>7</xdr:col>
      <xdr:colOff>342900</xdr:colOff>
      <xdr:row>43</xdr:row>
      <xdr:rowOff>28575</xdr:rowOff>
    </xdr:to>
    <xdr:sp macro="" textlink="">
      <xdr:nvSpPr>
        <xdr:cNvPr id="24" name="円/楕円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3257550" y="7953376"/>
          <a:ext cx="923925" cy="266699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105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D</a:t>
          </a:r>
          <a:endParaRPr kumimoji="1" lang="ja-JP" altLang="en-US" sz="1050">
            <a:solidFill>
              <a:schemeClr val="dk1"/>
            </a:solidFill>
            <a:latin typeface="UD デジタル 教科書体 NP-R" panose="02020400000000000000" pitchFamily="18" charset="-128"/>
            <a:ea typeface="UD デジタル 教科書体 NP-R" panose="02020400000000000000" pitchFamily="18" charset="-128"/>
            <a:cs typeface="+mn-cs"/>
          </a:endParaRPr>
        </a:p>
      </xdr:txBody>
    </xdr:sp>
    <xdr:clientData/>
  </xdr:twoCellAnchor>
  <xdr:twoCellAnchor>
    <xdr:from>
      <xdr:col>8</xdr:col>
      <xdr:colOff>247650</xdr:colOff>
      <xdr:row>12</xdr:row>
      <xdr:rowOff>0</xdr:rowOff>
    </xdr:from>
    <xdr:to>
      <xdr:col>10</xdr:col>
      <xdr:colOff>733425</xdr:colOff>
      <xdr:row>17</xdr:row>
      <xdr:rowOff>47625</xdr:rowOff>
    </xdr:to>
    <xdr:sp macro="" textlink="">
      <xdr:nvSpPr>
        <xdr:cNvPr id="25" name="角丸四角形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4733925" y="2247900"/>
          <a:ext cx="2105025" cy="619125"/>
        </a:xfrm>
        <a:prstGeom prst="roundRect">
          <a:avLst/>
        </a:prstGeom>
        <a:gradFill>
          <a:gsLst>
            <a:gs pos="0">
              <a:schemeClr val="bg1">
                <a:lumMod val="85000"/>
              </a:schemeClr>
            </a:gs>
            <a:gs pos="14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  <a:ln w="12700">
          <a:solidFill>
            <a:schemeClr val="bg1">
              <a:lumMod val="8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9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EXEL</a:t>
          </a:r>
          <a:r>
            <a:rPr kumimoji="1" lang="ja-JP" altLang="en-US" sz="900">
              <a:solidFill>
                <a:schemeClr val="tx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ファイルを使用する場合は、種目の選択で自動入力されます。</a:t>
          </a:r>
        </a:p>
      </xdr:txBody>
    </xdr:sp>
    <xdr:clientData/>
  </xdr:twoCellAnchor>
  <xdr:twoCellAnchor>
    <xdr:from>
      <xdr:col>6</xdr:col>
      <xdr:colOff>19050</xdr:colOff>
      <xdr:row>15</xdr:row>
      <xdr:rowOff>4763</xdr:rowOff>
    </xdr:from>
    <xdr:to>
      <xdr:col>8</xdr:col>
      <xdr:colOff>247650</xdr:colOff>
      <xdr:row>15</xdr:row>
      <xdr:rowOff>76201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CxnSpPr>
          <a:stCxn id="25" idx="1"/>
        </xdr:cNvCxnSpPr>
      </xdr:nvCxnSpPr>
      <xdr:spPr>
        <a:xfrm flipH="1">
          <a:off x="3143250" y="2557463"/>
          <a:ext cx="1590675" cy="71438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571501</xdr:colOff>
      <xdr:row>15</xdr:row>
      <xdr:rowOff>104775</xdr:rowOff>
    </xdr:from>
    <xdr:to>
      <xdr:col>8</xdr:col>
      <xdr:colOff>485775</xdr:colOff>
      <xdr:row>17</xdr:row>
      <xdr:rowOff>104776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/>
      </xdr:nvCxnSpPr>
      <xdr:spPr>
        <a:xfrm flipH="1">
          <a:off x="3400426" y="2466975"/>
          <a:ext cx="1276349" cy="228601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180975</xdr:colOff>
      <xdr:row>17</xdr:row>
      <xdr:rowOff>0</xdr:rowOff>
    </xdr:from>
    <xdr:to>
      <xdr:col>8</xdr:col>
      <xdr:colOff>657225</xdr:colOff>
      <xdr:row>18</xdr:row>
      <xdr:rowOff>66675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/>
      </xdr:nvCxnSpPr>
      <xdr:spPr>
        <a:xfrm flipH="1">
          <a:off x="4371975" y="2590800"/>
          <a:ext cx="476250" cy="2190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352426</xdr:colOff>
      <xdr:row>16</xdr:row>
      <xdr:rowOff>57150</xdr:rowOff>
    </xdr:from>
    <xdr:to>
      <xdr:col>8</xdr:col>
      <xdr:colOff>476250</xdr:colOff>
      <xdr:row>24</xdr:row>
      <xdr:rowOff>47625</xdr:rowOff>
    </xdr:to>
    <xdr:cxnSp macro="">
      <xdr:nvCxnSpPr>
        <xdr:cNvPr id="29" name="直線矢印コネクタ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CxnSpPr/>
      </xdr:nvCxnSpPr>
      <xdr:spPr>
        <a:xfrm flipH="1">
          <a:off x="1924051" y="2571750"/>
          <a:ext cx="2743199" cy="1133475"/>
        </a:xfrm>
        <a:prstGeom prst="straightConnector1">
          <a:avLst/>
        </a:prstGeom>
        <a:ln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514904</xdr:colOff>
      <xdr:row>60</xdr:row>
      <xdr:rowOff>219332</xdr:rowOff>
    </xdr:from>
    <xdr:to>
      <xdr:col>8</xdr:col>
      <xdr:colOff>448113</xdr:colOff>
      <xdr:row>63</xdr:row>
      <xdr:rowOff>32217</xdr:rowOff>
    </xdr:to>
    <xdr:sp macro="" textlink="">
      <xdr:nvSpPr>
        <xdr:cNvPr id="31" name="強調線吹き出し 1 19">
          <a:extLst>
            <a:ext uri="{FF2B5EF4-FFF2-40B4-BE49-F238E27FC236}">
              <a16:creationId xmlns:a16="http://schemas.microsoft.com/office/drawing/2014/main" id="{7D33A32F-DE57-4A27-A6AD-2687AFACC4E9}"/>
            </a:ext>
          </a:extLst>
        </xdr:cNvPr>
        <xdr:cNvSpPr/>
      </xdr:nvSpPr>
      <xdr:spPr>
        <a:xfrm rot="173735">
          <a:off x="3029504" y="11515982"/>
          <a:ext cx="1904884" cy="374860"/>
        </a:xfrm>
        <a:prstGeom prst="accentCallout1">
          <a:avLst>
            <a:gd name="adj1" fmla="val 51445"/>
            <a:gd name="adj2" fmla="val 105864"/>
            <a:gd name="adj3" fmla="val 98367"/>
            <a:gd name="adj4" fmla="val 159049"/>
          </a:avLst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0" tIns="0" rIns="0" bIns="0" rtlCol="0" anchor="ctr" anchorCtr="1"/>
        <a:lstStyle/>
        <a:p>
          <a:pPr algn="l"/>
          <a:r>
            <a:rPr kumimoji="1" lang="ja-JP" altLang="en-US" sz="1050">
              <a:latin typeface="UD デジタル 教科書体 NP-R" panose="02020400000000000000" pitchFamily="18" charset="-128"/>
              <a:ea typeface="UD デジタル 教科書体 NP-R" panose="02020400000000000000" pitchFamily="18" charset="-128"/>
            </a:rPr>
            <a:t>私印をお忘れなく！！</a:t>
          </a:r>
          <a:endParaRPr kumimoji="1" lang="en-US" altLang="ja-JP" sz="1050">
            <a:latin typeface="UD デジタル 教科書体 NP-R" panose="02020400000000000000" pitchFamily="18" charset="-128"/>
            <a:ea typeface="UD デジタル 教科書体 NP-R" panose="02020400000000000000" pitchFamily="18" charset="-128"/>
          </a:endParaRPr>
        </a:p>
      </xdr:txBody>
    </xdr:sp>
    <xdr:clientData/>
  </xdr:twoCellAnchor>
  <xdr:twoCellAnchor>
    <xdr:from>
      <xdr:col>6</xdr:col>
      <xdr:colOff>219075</xdr:colOff>
      <xdr:row>48</xdr:row>
      <xdr:rowOff>38100</xdr:rowOff>
    </xdr:from>
    <xdr:to>
      <xdr:col>8</xdr:col>
      <xdr:colOff>466725</xdr:colOff>
      <xdr:row>49</xdr:row>
      <xdr:rowOff>47625</xdr:rowOff>
    </xdr:to>
    <xdr:sp macro="" textlink="">
      <xdr:nvSpPr>
        <xdr:cNvPr id="6" name="円/楕円 14">
          <a:extLst>
            <a:ext uri="{FF2B5EF4-FFF2-40B4-BE49-F238E27FC236}">
              <a16:creationId xmlns:a16="http://schemas.microsoft.com/office/drawing/2014/main" id="{A507080C-7AC7-42CC-9755-E398E3EA6230}"/>
            </a:ext>
          </a:extLst>
        </xdr:cNvPr>
        <xdr:cNvSpPr/>
      </xdr:nvSpPr>
      <xdr:spPr>
        <a:xfrm>
          <a:off x="3343275" y="9372600"/>
          <a:ext cx="1609725" cy="238125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80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80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BC</a:t>
          </a:r>
          <a:r>
            <a:rPr kumimoji="1" lang="ja-JP" altLang="en-US" sz="80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未使用</a:t>
          </a:r>
        </a:p>
      </xdr:txBody>
    </xdr:sp>
    <xdr:clientData/>
  </xdr:twoCellAnchor>
  <xdr:twoCellAnchor>
    <xdr:from>
      <xdr:col>6</xdr:col>
      <xdr:colOff>247650</xdr:colOff>
      <xdr:row>49</xdr:row>
      <xdr:rowOff>28575</xdr:rowOff>
    </xdr:from>
    <xdr:to>
      <xdr:col>8</xdr:col>
      <xdr:colOff>495300</xdr:colOff>
      <xdr:row>50</xdr:row>
      <xdr:rowOff>19050</xdr:rowOff>
    </xdr:to>
    <xdr:sp macro="" textlink="">
      <xdr:nvSpPr>
        <xdr:cNvPr id="14" name="円/楕円 14">
          <a:extLst>
            <a:ext uri="{FF2B5EF4-FFF2-40B4-BE49-F238E27FC236}">
              <a16:creationId xmlns:a16="http://schemas.microsoft.com/office/drawing/2014/main" id="{58CA8663-0A71-495F-B728-F90C3C08666D}"/>
            </a:ext>
          </a:extLst>
        </xdr:cNvPr>
        <xdr:cNvSpPr/>
      </xdr:nvSpPr>
      <xdr:spPr>
        <a:xfrm>
          <a:off x="3371850" y="9591675"/>
          <a:ext cx="1609725" cy="219075"/>
        </a:xfrm>
        <a:prstGeom prst="ellipse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tx1">
              <a:lumMod val="85000"/>
              <a:lumOff val="15000"/>
              <a:alpha val="29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rot="0" spcFirstLastPara="0" vertOverflow="clip" horzOverflow="clip" vert="horz" wrap="square" lIns="0" tIns="0" rIns="0" bIns="0" numCol="1" spcCol="0" rtlCol="0" fromWordArt="0" anchor="ctr" anchorCtr="1" forceAA="0" compatLnSpc="1">
          <a:prstTxWarp prst="textNoShape">
            <a:avLst/>
          </a:prstTxWarp>
          <a:noAutofit/>
        </a:bodyPr>
        <a:lstStyle/>
        <a:p>
          <a:pPr marL="0" indent="0" algn="l"/>
          <a:r>
            <a:rPr kumimoji="1" lang="ja-JP" altLang="en-US" sz="80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選手</a:t>
          </a:r>
          <a:r>
            <a:rPr kumimoji="1" lang="en-US" altLang="ja-JP" sz="80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D</a:t>
          </a:r>
          <a:r>
            <a:rPr kumimoji="1" lang="ja-JP" altLang="en-US" sz="800">
              <a:solidFill>
                <a:schemeClr val="dk1"/>
              </a:solidFill>
              <a:latin typeface="UD デジタル 教科書体 NP-R" panose="02020400000000000000" pitchFamily="18" charset="-128"/>
              <a:ea typeface="UD デジタル 教科書体 NP-R" panose="02020400000000000000" pitchFamily="18" charset="-128"/>
              <a:cs typeface="+mn-cs"/>
            </a:rPr>
            <a:t>未使用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5"/>
  <sheetViews>
    <sheetView tabSelected="1" view="pageBreakPreview" zoomScaleNormal="100" zoomScaleSheetLayoutView="100" workbookViewId="0">
      <selection sqref="A1:D1"/>
    </sheetView>
  </sheetViews>
  <sheetFormatPr defaultRowHeight="15" x14ac:dyDescent="0.15"/>
  <cols>
    <col min="1" max="1" width="3.875" style="1" customWidth="1"/>
    <col min="2" max="2" width="8.25" style="1" customWidth="1"/>
    <col min="3" max="3" width="10.75" style="1" customWidth="1"/>
    <col min="4" max="4" width="3.625" style="1" customWidth="1"/>
    <col min="5" max="5" width="5" style="1" customWidth="1"/>
    <col min="6" max="6" width="9.25" style="1" customWidth="1"/>
    <col min="7" max="7" width="9.375" style="1" customWidth="1"/>
    <col min="8" max="8" width="8.5" style="1" customWidth="1"/>
    <col min="9" max="9" width="9.375" style="1" customWidth="1"/>
    <col min="10" max="10" width="11.875" style="1" customWidth="1"/>
    <col min="11" max="11" width="10.625" style="1" customWidth="1"/>
    <col min="12" max="23" width="9" style="1"/>
    <col min="24" max="24" width="3.5" style="1" customWidth="1"/>
    <col min="25" max="26" width="9" style="1" hidden="1" customWidth="1"/>
    <col min="27" max="27" width="36.25" style="1" customWidth="1"/>
    <col min="28" max="28" width="9" style="1"/>
    <col min="29" max="29" width="9.5" style="1" bestFit="1" customWidth="1"/>
    <col min="30" max="30" width="9" style="1"/>
    <col min="31" max="31" width="9.5" style="1" bestFit="1" customWidth="1"/>
    <col min="32" max="32" width="16.25" style="1" bestFit="1" customWidth="1"/>
    <col min="33" max="34" width="9.25" style="1" bestFit="1" customWidth="1"/>
    <col min="35" max="35" width="11.125" style="1" bestFit="1" customWidth="1"/>
    <col min="36" max="36" width="10.125" style="1" bestFit="1" customWidth="1"/>
    <col min="37" max="37" width="7" style="1" customWidth="1"/>
    <col min="38" max="38" width="9.25" style="1" bestFit="1" customWidth="1"/>
    <col min="39" max="39" width="10.125" style="1" bestFit="1" customWidth="1"/>
    <col min="40" max="40" width="11.125" style="1" bestFit="1" customWidth="1"/>
    <col min="41" max="41" width="11.625" style="1" bestFit="1" customWidth="1"/>
    <col min="42" max="16384" width="9" style="1"/>
  </cols>
  <sheetData>
    <row r="1" spans="1:41" x14ac:dyDescent="0.15">
      <c r="A1" s="99" t="s">
        <v>9</v>
      </c>
      <c r="B1" s="99"/>
      <c r="C1" s="99"/>
      <c r="D1" s="99"/>
    </row>
    <row r="2" spans="1:41" ht="14.1" customHeight="1" x14ac:dyDescent="0.15">
      <c r="A2" s="98" t="s">
        <v>68</v>
      </c>
      <c r="B2" s="98"/>
      <c r="C2" s="98"/>
      <c r="D2" s="98"/>
      <c r="E2" s="98"/>
      <c r="F2" s="98"/>
      <c r="G2" s="98"/>
      <c r="H2" s="98"/>
      <c r="I2" s="98"/>
      <c r="J2" s="98"/>
      <c r="K2" s="98"/>
      <c r="AA2" s="1" t="s">
        <v>34</v>
      </c>
      <c r="AB2" s="1" t="s">
        <v>35</v>
      </c>
      <c r="AC2" s="1" t="s">
        <v>36</v>
      </c>
      <c r="AE2" s="1" t="s">
        <v>37</v>
      </c>
      <c r="AG2" s="1" t="s">
        <v>38</v>
      </c>
      <c r="AH2" s="1" t="s">
        <v>39</v>
      </c>
      <c r="AI2" s="1" t="s">
        <v>40</v>
      </c>
      <c r="AJ2" s="1" t="s">
        <v>41</v>
      </c>
      <c r="AK2" s="2">
        <v>42737</v>
      </c>
      <c r="AL2" s="1" t="s">
        <v>42</v>
      </c>
      <c r="AM2" s="1" t="s">
        <v>43</v>
      </c>
      <c r="AN2" s="1" t="s">
        <v>44</v>
      </c>
      <c r="AO2" s="1" t="s">
        <v>45</v>
      </c>
    </row>
    <row r="3" spans="1:41" ht="14.1" customHeight="1" x14ac:dyDescent="0.15">
      <c r="B3" s="1" t="s">
        <v>0</v>
      </c>
      <c r="AA3" s="3" t="s">
        <v>78</v>
      </c>
      <c r="AB3" s="53" t="s">
        <v>75</v>
      </c>
      <c r="AC3" s="4">
        <v>46037</v>
      </c>
      <c r="AD3" s="5" t="s">
        <v>33</v>
      </c>
      <c r="AE3" s="6">
        <v>46038</v>
      </c>
      <c r="AF3" s="116" t="s">
        <v>84</v>
      </c>
      <c r="AG3" s="117"/>
      <c r="AH3" s="118"/>
      <c r="AI3" s="119">
        <v>18180</v>
      </c>
      <c r="AJ3" s="120">
        <v>7700</v>
      </c>
      <c r="AK3" s="121">
        <f>AJ3/2</f>
        <v>3850</v>
      </c>
      <c r="AL3" s="122">
        <v>2</v>
      </c>
      <c r="AM3" s="123">
        <f>AJ3*AL3</f>
        <v>15400</v>
      </c>
      <c r="AN3" s="119">
        <f>AM3/2</f>
        <v>7700</v>
      </c>
      <c r="AO3" s="124">
        <v>23100</v>
      </c>
    </row>
    <row r="4" spans="1:41" ht="14.1" customHeight="1" x14ac:dyDescent="0.15">
      <c r="B4" s="1" t="s">
        <v>69</v>
      </c>
      <c r="F4" s="7" t="s">
        <v>1</v>
      </c>
      <c r="AA4" s="8" t="s">
        <v>79</v>
      </c>
      <c r="AB4" s="54" t="s">
        <v>75</v>
      </c>
      <c r="AC4" s="4">
        <v>46037</v>
      </c>
      <c r="AD4" s="9" t="s">
        <v>33</v>
      </c>
      <c r="AE4" s="6">
        <v>46039</v>
      </c>
      <c r="AF4" s="116" t="s">
        <v>85</v>
      </c>
      <c r="AG4" s="117"/>
      <c r="AH4" s="118"/>
      <c r="AI4" s="125">
        <v>18180</v>
      </c>
      <c r="AJ4" s="120">
        <v>7700</v>
      </c>
      <c r="AK4" s="121">
        <f t="shared" ref="AK4:AK8" si="0">AJ4/2</f>
        <v>3850</v>
      </c>
      <c r="AL4" s="126">
        <v>3</v>
      </c>
      <c r="AM4" s="123">
        <f t="shared" ref="AM4:AM8" si="1">AJ4*AL4</f>
        <v>23100</v>
      </c>
      <c r="AN4" s="119">
        <f t="shared" ref="AN4:AN6" si="2">AM4/2</f>
        <v>11550</v>
      </c>
      <c r="AO4" s="124">
        <v>46200</v>
      </c>
    </row>
    <row r="5" spans="1:41" ht="14.1" customHeight="1" x14ac:dyDescent="0.15">
      <c r="H5" s="1" t="s">
        <v>2</v>
      </c>
      <c r="I5" s="10"/>
      <c r="J5" s="10"/>
      <c r="K5" s="10"/>
      <c r="AA5" s="11" t="s">
        <v>80</v>
      </c>
      <c r="AB5" s="54" t="s">
        <v>76</v>
      </c>
      <c r="AC5" s="4">
        <v>46031</v>
      </c>
      <c r="AD5" s="9" t="s">
        <v>33</v>
      </c>
      <c r="AE5" s="6">
        <v>46033</v>
      </c>
      <c r="AF5" s="116" t="s">
        <v>86</v>
      </c>
      <c r="AG5" s="117"/>
      <c r="AH5" s="118"/>
      <c r="AI5" s="125">
        <v>10880</v>
      </c>
      <c r="AJ5" s="120">
        <v>7700</v>
      </c>
      <c r="AK5" s="121">
        <f t="shared" si="0"/>
        <v>3850</v>
      </c>
      <c r="AL5" s="126">
        <v>3</v>
      </c>
      <c r="AM5" s="123">
        <f t="shared" si="1"/>
        <v>23100</v>
      </c>
      <c r="AN5" s="119">
        <f t="shared" si="2"/>
        <v>11550</v>
      </c>
      <c r="AO5" s="124">
        <v>23100</v>
      </c>
    </row>
    <row r="6" spans="1:41" ht="15" customHeight="1" x14ac:dyDescent="0.15">
      <c r="AA6" s="11" t="s">
        <v>81</v>
      </c>
      <c r="AB6" s="54" t="s">
        <v>77</v>
      </c>
      <c r="AC6" s="4">
        <v>46019</v>
      </c>
      <c r="AD6" s="9"/>
      <c r="AE6" s="6"/>
      <c r="AF6" s="127" t="s">
        <v>89</v>
      </c>
      <c r="AG6" s="128"/>
      <c r="AH6" s="129"/>
      <c r="AI6" s="125">
        <v>11820</v>
      </c>
      <c r="AJ6" s="120">
        <v>7700</v>
      </c>
      <c r="AK6" s="121">
        <f t="shared" si="0"/>
        <v>3850</v>
      </c>
      <c r="AL6" s="126">
        <v>2</v>
      </c>
      <c r="AM6" s="123">
        <f t="shared" si="1"/>
        <v>15400</v>
      </c>
      <c r="AN6" s="119">
        <f t="shared" si="2"/>
        <v>7700</v>
      </c>
      <c r="AO6" s="124">
        <v>15400</v>
      </c>
    </row>
    <row r="7" spans="1:41" ht="14.1" customHeight="1" x14ac:dyDescent="0.25">
      <c r="G7" s="1" t="s">
        <v>67</v>
      </c>
      <c r="H7" s="12" t="s">
        <v>3</v>
      </c>
      <c r="I7" s="13"/>
      <c r="J7" s="13"/>
      <c r="K7" s="14" t="s">
        <v>25</v>
      </c>
      <c r="AA7" s="11" t="s">
        <v>83</v>
      </c>
      <c r="AB7" s="54" t="s">
        <v>70</v>
      </c>
      <c r="AC7" s="4">
        <v>46031</v>
      </c>
      <c r="AD7" s="9" t="s">
        <v>33</v>
      </c>
      <c r="AE7" s="6">
        <v>46033</v>
      </c>
      <c r="AF7" s="116" t="s">
        <v>87</v>
      </c>
      <c r="AG7" s="128"/>
      <c r="AH7" s="129"/>
      <c r="AI7" s="125">
        <v>16240</v>
      </c>
      <c r="AJ7" s="120">
        <v>7700</v>
      </c>
      <c r="AK7" s="121">
        <f t="shared" si="0"/>
        <v>3850</v>
      </c>
      <c r="AL7" s="126">
        <v>2</v>
      </c>
      <c r="AM7" s="123">
        <f t="shared" si="1"/>
        <v>15400</v>
      </c>
      <c r="AN7" s="119">
        <f>AM7/2</f>
        <v>7700</v>
      </c>
      <c r="AO7" s="124">
        <v>23100</v>
      </c>
    </row>
    <row r="8" spans="1:41" ht="14.1" customHeight="1" x14ac:dyDescent="0.1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AA8" s="11" t="s">
        <v>82</v>
      </c>
      <c r="AB8" s="54" t="s">
        <v>70</v>
      </c>
      <c r="AC8" s="4">
        <v>46032</v>
      </c>
      <c r="AD8" s="9" t="s">
        <v>33</v>
      </c>
      <c r="AE8" s="6">
        <v>46033</v>
      </c>
      <c r="AF8" s="116" t="s">
        <v>88</v>
      </c>
      <c r="AG8" s="128"/>
      <c r="AH8" s="129"/>
      <c r="AI8" s="130">
        <v>16240</v>
      </c>
      <c r="AJ8" s="131">
        <v>7700</v>
      </c>
      <c r="AK8" s="121">
        <f t="shared" si="0"/>
        <v>3850</v>
      </c>
      <c r="AL8" s="132">
        <v>1</v>
      </c>
      <c r="AM8" s="123">
        <f t="shared" si="1"/>
        <v>7700</v>
      </c>
      <c r="AN8" s="119">
        <f>AM8/2</f>
        <v>3850</v>
      </c>
      <c r="AO8" s="124">
        <v>23100</v>
      </c>
    </row>
    <row r="9" spans="1:41" ht="18.75" x14ac:dyDescent="0.15">
      <c r="A9" s="103" t="s">
        <v>11</v>
      </c>
      <c r="B9" s="104"/>
      <c r="C9" s="104"/>
      <c r="D9" s="104"/>
      <c r="E9" s="104"/>
      <c r="F9" s="104"/>
      <c r="G9" s="104"/>
      <c r="H9" s="104"/>
      <c r="I9" s="104"/>
      <c r="J9" s="104"/>
      <c r="K9" s="104"/>
      <c r="AA9" s="76"/>
      <c r="AB9" s="72"/>
      <c r="AC9" s="64"/>
      <c r="AD9" s="73"/>
      <c r="AE9" s="65"/>
      <c r="AF9" s="66"/>
      <c r="AG9" s="78"/>
      <c r="AH9" s="79"/>
      <c r="AI9" s="80"/>
      <c r="AJ9" s="81"/>
      <c r="AK9" s="69"/>
      <c r="AL9" s="82"/>
      <c r="AM9" s="70"/>
      <c r="AN9" s="67"/>
      <c r="AO9" s="71"/>
    </row>
    <row r="10" spans="1:41" ht="18.75" x14ac:dyDescent="0.15">
      <c r="A10" s="103" t="s">
        <v>12</v>
      </c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AA10" s="76"/>
      <c r="AB10" s="72"/>
      <c r="AC10" s="64"/>
      <c r="AD10" s="73"/>
      <c r="AE10" s="65"/>
      <c r="AF10" s="66"/>
      <c r="AG10" s="78"/>
      <c r="AH10" s="79"/>
      <c r="AI10" s="80"/>
      <c r="AJ10" s="68"/>
      <c r="AK10" s="69"/>
      <c r="AL10" s="82"/>
      <c r="AM10" s="70"/>
      <c r="AN10" s="67"/>
      <c r="AO10" s="83"/>
    </row>
    <row r="11" spans="1:41" ht="6" customHeight="1" x14ac:dyDescent="0.1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AA11" s="76"/>
      <c r="AB11" s="72"/>
      <c r="AC11" s="64"/>
      <c r="AD11" s="73"/>
      <c r="AE11" s="65"/>
      <c r="AF11" s="66"/>
      <c r="AG11" s="93"/>
      <c r="AH11" s="94"/>
      <c r="AI11" s="74"/>
      <c r="AJ11" s="81"/>
      <c r="AK11" s="69"/>
      <c r="AL11" s="82"/>
      <c r="AM11" s="70"/>
      <c r="AN11" s="67"/>
      <c r="AO11" s="71"/>
    </row>
    <row r="12" spans="1:41" ht="18.75" x14ac:dyDescent="0.15">
      <c r="A12" s="104" t="s">
        <v>4</v>
      </c>
      <c r="B12" s="99"/>
      <c r="C12" s="99"/>
      <c r="D12" s="99"/>
      <c r="E12" s="99"/>
      <c r="F12" s="99"/>
      <c r="G12" s="99"/>
      <c r="H12" s="99"/>
      <c r="I12" s="99"/>
      <c r="J12" s="99"/>
      <c r="K12" s="99"/>
      <c r="AA12" s="77"/>
      <c r="AB12" s="72"/>
      <c r="AC12" s="64"/>
      <c r="AD12" s="73"/>
      <c r="AE12" s="65"/>
      <c r="AF12" s="66"/>
      <c r="AG12" s="78"/>
      <c r="AH12" s="79"/>
      <c r="AI12" s="80"/>
      <c r="AJ12" s="81"/>
      <c r="AK12" s="69"/>
      <c r="AL12" s="82"/>
      <c r="AM12" s="70"/>
      <c r="AN12" s="67"/>
      <c r="AO12" s="71"/>
    </row>
    <row r="13" spans="1:41" ht="6" customHeight="1" x14ac:dyDescent="0.15">
      <c r="AA13" s="76"/>
      <c r="AB13" s="72"/>
      <c r="AC13" s="64"/>
      <c r="AD13" s="73"/>
      <c r="AE13" s="65"/>
      <c r="AF13" s="66"/>
      <c r="AG13" s="93"/>
      <c r="AH13" s="94"/>
      <c r="AI13" s="80"/>
      <c r="AJ13" s="68"/>
      <c r="AK13" s="69"/>
      <c r="AL13" s="82"/>
      <c r="AM13" s="70"/>
      <c r="AN13" s="67"/>
      <c r="AO13" s="71"/>
    </row>
    <row r="14" spans="1:41" ht="12" customHeight="1" x14ac:dyDescent="0.15">
      <c r="G14" s="7" t="s">
        <v>23</v>
      </c>
      <c r="AA14" s="77"/>
      <c r="AB14" s="72"/>
      <c r="AC14" s="64"/>
      <c r="AD14" s="73"/>
      <c r="AE14" s="65"/>
      <c r="AF14" s="66"/>
      <c r="AG14" s="93"/>
      <c r="AH14" s="94"/>
      <c r="AI14" s="84"/>
      <c r="AJ14" s="81"/>
      <c r="AK14" s="69"/>
      <c r="AL14" s="75"/>
      <c r="AM14" s="70"/>
      <c r="AN14" s="67"/>
      <c r="AO14" s="71"/>
    </row>
    <row r="15" spans="1:41" ht="15" customHeight="1" x14ac:dyDescent="0.15">
      <c r="A15" s="1">
        <v>1</v>
      </c>
      <c r="B15" s="1" t="s">
        <v>7</v>
      </c>
      <c r="C15" s="105" t="s">
        <v>78</v>
      </c>
      <c r="D15" s="105"/>
      <c r="E15" s="105"/>
      <c r="F15" s="105"/>
      <c r="G15" s="105"/>
      <c r="H15" s="106"/>
      <c r="I15" s="106"/>
      <c r="J15" s="106"/>
      <c r="AA15" s="85"/>
      <c r="AB15" s="72"/>
      <c r="AC15" s="64"/>
      <c r="AD15" s="73"/>
      <c r="AE15" s="65"/>
      <c r="AF15" s="66"/>
      <c r="AG15" s="93"/>
      <c r="AH15" s="94"/>
      <c r="AI15" s="84"/>
      <c r="AJ15" s="81"/>
      <c r="AK15" s="69"/>
      <c r="AL15" s="75"/>
      <c r="AM15" s="70"/>
      <c r="AN15" s="67"/>
      <c r="AO15" s="71"/>
    </row>
    <row r="16" spans="1:41" ht="6" customHeight="1" x14ac:dyDescent="0.15">
      <c r="AA16" s="76"/>
      <c r="AB16" s="72"/>
      <c r="AC16" s="64"/>
      <c r="AD16" s="73"/>
      <c r="AE16" s="65"/>
      <c r="AF16" s="66"/>
      <c r="AG16" s="93"/>
      <c r="AH16" s="94"/>
      <c r="AI16" s="80"/>
      <c r="AJ16" s="68"/>
      <c r="AK16" s="69"/>
      <c r="AL16" s="75"/>
      <c r="AM16" s="70"/>
      <c r="AN16" s="67"/>
      <c r="AO16" s="71"/>
    </row>
    <row r="17" spans="1:41" ht="15.75" customHeight="1" x14ac:dyDescent="0.15">
      <c r="A17" s="1">
        <v>2</v>
      </c>
      <c r="B17" s="1" t="s">
        <v>5</v>
      </c>
      <c r="C17" s="16" t="str">
        <f>VLOOKUP(C15,AA2:AO17,2,FALSE)</f>
        <v>上士幌町</v>
      </c>
      <c r="D17" s="7"/>
      <c r="E17" s="7"/>
      <c r="AA17" s="86"/>
      <c r="AB17" s="87"/>
      <c r="AC17" s="64"/>
      <c r="AD17" s="88"/>
      <c r="AE17" s="65"/>
      <c r="AF17" s="89"/>
      <c r="AG17" s="93"/>
      <c r="AH17" s="94"/>
      <c r="AI17" s="90"/>
      <c r="AJ17" s="91"/>
      <c r="AK17" s="69"/>
      <c r="AL17" s="92"/>
      <c r="AM17" s="70"/>
      <c r="AN17" s="67"/>
      <c r="AO17" s="71"/>
    </row>
    <row r="18" spans="1:41" ht="6" customHeight="1" x14ac:dyDescent="0.15"/>
    <row r="19" spans="1:41" x14ac:dyDescent="0.15">
      <c r="A19" s="1">
        <v>3</v>
      </c>
      <c r="B19" s="1" t="s">
        <v>10</v>
      </c>
      <c r="C19" s="1" t="str">
        <f>VLOOKUP(C15,AA2:AO17,6,FALSE)</f>
        <v>令和8年1月15日から1月16日まで</v>
      </c>
    </row>
    <row r="20" spans="1:41" ht="6" customHeight="1" x14ac:dyDescent="0.15"/>
    <row r="21" spans="1:41" x14ac:dyDescent="0.15">
      <c r="A21" s="1">
        <v>4</v>
      </c>
      <c r="B21" s="1" t="s">
        <v>8</v>
      </c>
    </row>
    <row r="22" spans="1:41" ht="18" customHeight="1" thickBot="1" x14ac:dyDescent="0.2">
      <c r="A22" s="102" t="s">
        <v>6</v>
      </c>
      <c r="B22" s="102"/>
      <c r="C22" s="102"/>
      <c r="D22" s="102"/>
      <c r="E22" s="102"/>
      <c r="F22" s="102"/>
    </row>
    <row r="23" spans="1:41" ht="18" customHeight="1" x14ac:dyDescent="0.15">
      <c r="A23" s="100" t="s">
        <v>26</v>
      </c>
      <c r="B23" s="101"/>
      <c r="C23" s="101"/>
      <c r="D23" s="101"/>
      <c r="E23" s="101"/>
      <c r="F23" s="101"/>
      <c r="G23" s="17"/>
      <c r="H23" s="17"/>
      <c r="I23" s="17"/>
      <c r="J23" s="17"/>
      <c r="K23" s="18"/>
    </row>
    <row r="24" spans="1:41" ht="18" customHeight="1" x14ac:dyDescent="0.15">
      <c r="A24" s="19" t="s">
        <v>13</v>
      </c>
      <c r="B24" s="1" t="s">
        <v>14</v>
      </c>
      <c r="C24" s="1">
        <f>VLOOKUP(C15,AA2:AO17,9,FALSE)</f>
        <v>18180</v>
      </c>
      <c r="F24" s="1" t="s">
        <v>15</v>
      </c>
      <c r="G24" s="20"/>
      <c r="H24" s="1" t="s">
        <v>16</v>
      </c>
      <c r="J24" s="1">
        <f>C24*G24</f>
        <v>0</v>
      </c>
      <c r="K24" s="21" t="s">
        <v>17</v>
      </c>
    </row>
    <row r="25" spans="1:41" ht="18" customHeight="1" x14ac:dyDescent="0.15">
      <c r="A25" s="22" t="s">
        <v>27</v>
      </c>
      <c r="B25" s="23"/>
      <c r="C25" s="23"/>
      <c r="D25" s="23"/>
      <c r="E25" s="23"/>
      <c r="F25" s="23"/>
      <c r="G25" s="23"/>
      <c r="H25" s="23"/>
      <c r="I25" s="23"/>
      <c r="J25" s="23"/>
      <c r="K25" s="24"/>
    </row>
    <row r="26" spans="1:41" ht="18" customHeight="1" x14ac:dyDescent="0.15">
      <c r="A26" s="19" t="s">
        <v>13</v>
      </c>
      <c r="B26" s="1" t="s">
        <v>14</v>
      </c>
      <c r="C26" s="20"/>
      <c r="F26" s="1" t="s">
        <v>15</v>
      </c>
      <c r="G26" s="20"/>
      <c r="H26" s="1" t="s">
        <v>16</v>
      </c>
      <c r="J26" s="1">
        <f>C26*G26</f>
        <v>0</v>
      </c>
      <c r="K26" s="21" t="s">
        <v>17</v>
      </c>
    </row>
    <row r="27" spans="1:41" ht="18" customHeight="1" x14ac:dyDescent="0.15">
      <c r="A27" s="19" t="s">
        <v>13</v>
      </c>
      <c r="B27" s="1" t="s">
        <v>14</v>
      </c>
      <c r="C27" s="20"/>
      <c r="F27" s="1" t="s">
        <v>15</v>
      </c>
      <c r="G27" s="20"/>
      <c r="H27" s="1" t="s">
        <v>16</v>
      </c>
      <c r="J27" s="1">
        <f>C27*G27</f>
        <v>0</v>
      </c>
      <c r="K27" s="21" t="s">
        <v>17</v>
      </c>
    </row>
    <row r="28" spans="1:41" ht="18" customHeight="1" x14ac:dyDescent="0.15">
      <c r="A28" s="19" t="s">
        <v>13</v>
      </c>
      <c r="B28" s="1" t="s">
        <v>14</v>
      </c>
      <c r="C28" s="20"/>
      <c r="F28" s="1" t="s">
        <v>15</v>
      </c>
      <c r="G28" s="20"/>
      <c r="H28" s="1" t="s">
        <v>16</v>
      </c>
      <c r="J28" s="1">
        <f>C28*G28</f>
        <v>0</v>
      </c>
      <c r="K28" s="21" t="s">
        <v>17</v>
      </c>
    </row>
    <row r="29" spans="1:41" ht="18" customHeight="1" x14ac:dyDescent="0.15">
      <c r="A29" s="19"/>
      <c r="G29" s="25" t="s">
        <v>29</v>
      </c>
      <c r="H29" s="25" t="s">
        <v>18</v>
      </c>
      <c r="J29" s="1">
        <f>SUM(J26:J28)</f>
        <v>0</v>
      </c>
      <c r="K29" s="21" t="s">
        <v>17</v>
      </c>
    </row>
    <row r="30" spans="1:41" ht="18" customHeight="1" x14ac:dyDescent="0.15">
      <c r="A30" s="22" t="s">
        <v>28</v>
      </c>
      <c r="B30" s="23"/>
      <c r="C30" s="23"/>
      <c r="D30" s="23"/>
      <c r="E30" s="23"/>
      <c r="F30" s="23"/>
      <c r="G30" s="23"/>
      <c r="H30" s="23"/>
      <c r="I30" s="23"/>
      <c r="J30" s="23"/>
      <c r="K30" s="24"/>
    </row>
    <row r="31" spans="1:41" ht="18" customHeight="1" x14ac:dyDescent="0.15">
      <c r="A31" s="19" t="s">
        <v>13</v>
      </c>
      <c r="B31" s="1" t="s">
        <v>14</v>
      </c>
      <c r="C31" s="20"/>
      <c r="F31" s="1" t="s">
        <v>15</v>
      </c>
      <c r="G31" s="20"/>
      <c r="H31" s="1" t="s">
        <v>16</v>
      </c>
      <c r="J31" s="1">
        <f>C31*G31</f>
        <v>0</v>
      </c>
      <c r="K31" s="21" t="s">
        <v>17</v>
      </c>
    </row>
    <row r="32" spans="1:41" ht="18" customHeight="1" x14ac:dyDescent="0.15">
      <c r="A32" s="19" t="s">
        <v>13</v>
      </c>
      <c r="B32" s="1" t="s">
        <v>14</v>
      </c>
      <c r="C32" s="20"/>
      <c r="F32" s="1" t="s">
        <v>15</v>
      </c>
      <c r="G32" s="20"/>
      <c r="H32" s="1" t="s">
        <v>16</v>
      </c>
      <c r="J32" s="1">
        <f>C32*G32</f>
        <v>0</v>
      </c>
      <c r="K32" s="21" t="s">
        <v>17</v>
      </c>
    </row>
    <row r="33" spans="1:11" ht="18" customHeight="1" x14ac:dyDescent="0.15">
      <c r="A33" s="19" t="s">
        <v>13</v>
      </c>
      <c r="B33" s="1" t="s">
        <v>14</v>
      </c>
      <c r="C33" s="20"/>
      <c r="F33" s="1" t="s">
        <v>15</v>
      </c>
      <c r="G33" s="20"/>
      <c r="H33" s="1" t="s">
        <v>16</v>
      </c>
      <c r="J33" s="1">
        <f>C33*G33</f>
        <v>0</v>
      </c>
      <c r="K33" s="21" t="s">
        <v>17</v>
      </c>
    </row>
    <row r="34" spans="1:11" ht="18" customHeight="1" thickBot="1" x14ac:dyDescent="0.2">
      <c r="A34" s="26"/>
      <c r="B34" s="27"/>
      <c r="C34" s="27"/>
      <c r="D34" s="27"/>
      <c r="E34" s="27"/>
      <c r="F34" s="27"/>
      <c r="G34" s="28" t="s">
        <v>20</v>
      </c>
      <c r="H34" s="28" t="s">
        <v>18</v>
      </c>
      <c r="I34" s="27"/>
      <c r="J34" s="27">
        <f>SUM(J31:J33)</f>
        <v>0</v>
      </c>
      <c r="K34" s="29" t="s">
        <v>19</v>
      </c>
    </row>
    <row r="35" spans="1:11" ht="18" customHeight="1" thickBot="1" x14ac:dyDescent="0.2">
      <c r="A35" s="102" t="s">
        <v>24</v>
      </c>
      <c r="B35" s="102"/>
      <c r="C35" s="102"/>
      <c r="D35" s="102"/>
      <c r="E35" s="102"/>
      <c r="F35" s="102"/>
    </row>
    <row r="36" spans="1:11" ht="18" customHeight="1" x14ac:dyDescent="0.15">
      <c r="A36" s="100" t="s">
        <v>48</v>
      </c>
      <c r="B36" s="101"/>
      <c r="C36" s="101"/>
      <c r="D36" s="101"/>
      <c r="E36" s="101"/>
      <c r="F36" s="101"/>
      <c r="G36" s="17"/>
      <c r="H36" s="17"/>
      <c r="I36" s="17"/>
      <c r="J36" s="17"/>
      <c r="K36" s="18"/>
    </row>
    <row r="37" spans="1:11" ht="18" customHeight="1" x14ac:dyDescent="0.15">
      <c r="A37" s="19" t="s">
        <v>13</v>
      </c>
      <c r="B37" s="1" t="s">
        <v>14</v>
      </c>
      <c r="C37" s="1">
        <f>VLOOKUP(C15,AA2:AO17,10,FALSE)</f>
        <v>7700</v>
      </c>
      <c r="D37" s="1" t="s">
        <v>15</v>
      </c>
      <c r="F37" s="1">
        <f>VLOOKUP(C15,AA2:AO17,12,FALSE)</f>
        <v>2</v>
      </c>
      <c r="G37" s="1" t="s">
        <v>21</v>
      </c>
      <c r="H37" s="52"/>
      <c r="I37" s="1" t="s">
        <v>16</v>
      </c>
      <c r="J37" s="1">
        <f>C37*F37*H37</f>
        <v>0</v>
      </c>
      <c r="K37" s="21" t="s">
        <v>17</v>
      </c>
    </row>
    <row r="38" spans="1:11" ht="18" customHeight="1" x14ac:dyDescent="0.15">
      <c r="A38" s="22" t="s">
        <v>27</v>
      </c>
      <c r="B38" s="23"/>
      <c r="C38" s="23"/>
      <c r="D38" s="23"/>
      <c r="E38" s="23"/>
      <c r="F38" s="23"/>
      <c r="G38" s="23"/>
      <c r="H38" s="23"/>
      <c r="I38" s="23"/>
      <c r="J38" s="23"/>
      <c r="K38" s="24"/>
    </row>
    <row r="39" spans="1:11" ht="18" customHeight="1" x14ac:dyDescent="0.15">
      <c r="A39" s="19" t="s">
        <v>13</v>
      </c>
      <c r="B39" s="1" t="s">
        <v>14</v>
      </c>
      <c r="C39" s="52"/>
      <c r="D39" s="1" t="s">
        <v>15</v>
      </c>
      <c r="F39" s="52"/>
      <c r="G39" s="1" t="s">
        <v>21</v>
      </c>
      <c r="H39" s="52"/>
      <c r="I39" s="1" t="s">
        <v>16</v>
      </c>
      <c r="J39" s="1">
        <f>C39*F39*H39</f>
        <v>0</v>
      </c>
      <c r="K39" s="21" t="s">
        <v>17</v>
      </c>
    </row>
    <row r="40" spans="1:11" ht="18" customHeight="1" x14ac:dyDescent="0.15">
      <c r="A40" s="19" t="s">
        <v>13</v>
      </c>
      <c r="B40" s="1" t="s">
        <v>14</v>
      </c>
      <c r="C40" s="52"/>
      <c r="D40" s="1" t="s">
        <v>15</v>
      </c>
      <c r="F40" s="52"/>
      <c r="G40" s="1" t="s">
        <v>21</v>
      </c>
      <c r="H40" s="52"/>
      <c r="I40" s="1" t="s">
        <v>16</v>
      </c>
      <c r="J40" s="1">
        <f>C40*F40*H40</f>
        <v>0</v>
      </c>
      <c r="K40" s="21" t="s">
        <v>17</v>
      </c>
    </row>
    <row r="41" spans="1:11" ht="18" customHeight="1" x14ac:dyDescent="0.15">
      <c r="A41" s="19" t="s">
        <v>13</v>
      </c>
      <c r="B41" s="1" t="s">
        <v>14</v>
      </c>
      <c r="C41" s="52"/>
      <c r="D41" s="1" t="s">
        <v>15</v>
      </c>
      <c r="F41" s="52"/>
      <c r="G41" s="1" t="s">
        <v>21</v>
      </c>
      <c r="H41" s="52"/>
      <c r="I41" s="1" t="s">
        <v>16</v>
      </c>
      <c r="J41" s="1">
        <f>C41*F41*H41</f>
        <v>0</v>
      </c>
      <c r="K41" s="21" t="s">
        <v>17</v>
      </c>
    </row>
    <row r="42" spans="1:11" ht="18" customHeight="1" x14ac:dyDescent="0.15">
      <c r="A42" s="19" t="s">
        <v>13</v>
      </c>
      <c r="B42" s="1" t="s">
        <v>14</v>
      </c>
      <c r="C42" s="52"/>
      <c r="D42" s="1" t="s">
        <v>15</v>
      </c>
      <c r="F42" s="52"/>
      <c r="G42" s="1" t="s">
        <v>21</v>
      </c>
      <c r="H42" s="52"/>
      <c r="I42" s="1" t="s">
        <v>16</v>
      </c>
      <c r="J42" s="1">
        <f>C42*F42*H42</f>
        <v>0</v>
      </c>
      <c r="K42" s="21" t="s">
        <v>17</v>
      </c>
    </row>
    <row r="43" spans="1:11" ht="18" customHeight="1" x14ac:dyDescent="0.15">
      <c r="A43" s="19"/>
      <c r="G43" s="25" t="s">
        <v>29</v>
      </c>
      <c r="H43" s="25" t="s">
        <v>18</v>
      </c>
      <c r="J43" s="1">
        <f>SUM(J39:J42)</f>
        <v>0</v>
      </c>
      <c r="K43" s="21" t="s">
        <v>17</v>
      </c>
    </row>
    <row r="44" spans="1:11" ht="18" customHeight="1" x14ac:dyDescent="0.15">
      <c r="A44" s="22" t="s">
        <v>28</v>
      </c>
      <c r="B44" s="23"/>
      <c r="C44" s="23"/>
      <c r="D44" s="23"/>
      <c r="E44" s="23"/>
      <c r="F44" s="23"/>
      <c r="G44" s="23"/>
      <c r="H44" s="23"/>
      <c r="I44" s="23"/>
      <c r="J44" s="23"/>
      <c r="K44" s="24"/>
    </row>
    <row r="45" spans="1:11" ht="18" customHeight="1" x14ac:dyDescent="0.15">
      <c r="A45" s="19" t="s">
        <v>13</v>
      </c>
      <c r="B45" s="1" t="s">
        <v>14</v>
      </c>
      <c r="C45" s="52"/>
      <c r="D45" s="1" t="s">
        <v>15</v>
      </c>
      <c r="F45" s="52"/>
      <c r="G45" s="1" t="s">
        <v>21</v>
      </c>
      <c r="H45" s="52"/>
      <c r="I45" s="1" t="s">
        <v>16</v>
      </c>
      <c r="J45" s="1">
        <f>C45*F45*H45</f>
        <v>0</v>
      </c>
      <c r="K45" s="21" t="s">
        <v>17</v>
      </c>
    </row>
    <row r="46" spans="1:11" ht="18" customHeight="1" x14ac:dyDescent="0.15">
      <c r="A46" s="19" t="s">
        <v>13</v>
      </c>
      <c r="B46" s="1" t="s">
        <v>14</v>
      </c>
      <c r="C46" s="52"/>
      <c r="D46" s="1" t="s">
        <v>15</v>
      </c>
      <c r="F46" s="52"/>
      <c r="G46" s="1" t="s">
        <v>21</v>
      </c>
      <c r="H46" s="52"/>
      <c r="I46" s="1" t="s">
        <v>16</v>
      </c>
      <c r="J46" s="1">
        <f>C46*F46*H46</f>
        <v>0</v>
      </c>
      <c r="K46" s="21" t="s">
        <v>17</v>
      </c>
    </row>
    <row r="47" spans="1:11" ht="18" customHeight="1" x14ac:dyDescent="0.15">
      <c r="A47" s="19" t="s">
        <v>13</v>
      </c>
      <c r="B47" s="1" t="s">
        <v>14</v>
      </c>
      <c r="C47" s="52"/>
      <c r="D47" s="1" t="s">
        <v>15</v>
      </c>
      <c r="F47" s="52"/>
      <c r="G47" s="1" t="s">
        <v>21</v>
      </c>
      <c r="H47" s="52"/>
      <c r="I47" s="1" t="s">
        <v>16</v>
      </c>
      <c r="J47" s="1">
        <f>C47*F47*H47</f>
        <v>0</v>
      </c>
      <c r="K47" s="21" t="s">
        <v>17</v>
      </c>
    </row>
    <row r="48" spans="1:11" ht="18" customHeight="1" x14ac:dyDescent="0.15">
      <c r="A48" s="19" t="s">
        <v>13</v>
      </c>
      <c r="B48" s="1" t="s">
        <v>14</v>
      </c>
      <c r="C48" s="52"/>
      <c r="D48" s="1" t="s">
        <v>15</v>
      </c>
      <c r="F48" s="52"/>
      <c r="G48" s="1" t="s">
        <v>21</v>
      </c>
      <c r="H48" s="52"/>
      <c r="I48" s="1" t="s">
        <v>16</v>
      </c>
      <c r="J48" s="1">
        <f>C48*F48*H48</f>
        <v>0</v>
      </c>
      <c r="K48" s="21" t="s">
        <v>17</v>
      </c>
    </row>
    <row r="49" spans="1:11" ht="18" customHeight="1" thickBot="1" x14ac:dyDescent="0.2">
      <c r="A49" s="26"/>
      <c r="B49" s="27"/>
      <c r="C49" s="27"/>
      <c r="D49" s="27"/>
      <c r="E49" s="27"/>
      <c r="F49" s="27"/>
      <c r="G49" s="28" t="s">
        <v>20</v>
      </c>
      <c r="H49" s="28" t="s">
        <v>18</v>
      </c>
      <c r="I49" s="27"/>
      <c r="J49" s="27">
        <f>SUM(J45:J48)</f>
        <v>0</v>
      </c>
      <c r="K49" s="29" t="s">
        <v>22</v>
      </c>
    </row>
    <row r="50" spans="1:11" ht="18" customHeight="1" thickBot="1" x14ac:dyDescent="0.2">
      <c r="A50" s="102" t="s">
        <v>30</v>
      </c>
      <c r="B50" s="102"/>
      <c r="C50" s="102"/>
      <c r="D50" s="102"/>
      <c r="E50" s="102"/>
      <c r="F50" s="102"/>
      <c r="G50" s="25"/>
      <c r="H50" s="25"/>
    </row>
    <row r="51" spans="1:11" ht="19.5" customHeight="1" thickBot="1" x14ac:dyDescent="0.2">
      <c r="A51" s="30" t="s">
        <v>13</v>
      </c>
      <c r="B51" s="31" t="s">
        <v>14</v>
      </c>
      <c r="C51" s="107"/>
      <c r="D51" s="107"/>
      <c r="E51" s="31" t="s">
        <v>15</v>
      </c>
      <c r="F51" s="31"/>
      <c r="G51" s="62"/>
      <c r="H51" s="31" t="s">
        <v>16</v>
      </c>
      <c r="I51" s="31"/>
      <c r="J51" s="31">
        <f>C51*G51</f>
        <v>0</v>
      </c>
      <c r="K51" s="32" t="s">
        <v>31</v>
      </c>
    </row>
    <row r="52" spans="1:11" ht="6" customHeight="1" thickBot="1" x14ac:dyDescent="0.2"/>
    <row r="53" spans="1:11" ht="7.5" customHeight="1" thickTop="1" x14ac:dyDescent="0.15">
      <c r="A53" s="33"/>
      <c r="B53" s="34"/>
      <c r="C53" s="34"/>
      <c r="D53" s="34"/>
      <c r="E53" s="34"/>
      <c r="F53" s="34"/>
      <c r="G53" s="34"/>
      <c r="H53" s="34"/>
      <c r="I53" s="34"/>
      <c r="J53" s="34"/>
      <c r="K53" s="35"/>
    </row>
    <row r="54" spans="1:11" x14ac:dyDescent="0.15">
      <c r="A54" s="36" t="s">
        <v>47</v>
      </c>
      <c r="D54" s="37" t="s">
        <v>32</v>
      </c>
      <c r="E54" s="37"/>
      <c r="H54" s="25" t="s">
        <v>18</v>
      </c>
      <c r="J54" s="1">
        <f>J34+J49+J51</f>
        <v>0</v>
      </c>
      <c r="K54" s="38" t="s">
        <v>17</v>
      </c>
    </row>
    <row r="55" spans="1:11" ht="6" customHeight="1" thickBot="1" x14ac:dyDescent="0.2">
      <c r="A55" s="39"/>
      <c r="B55" s="40"/>
      <c r="C55" s="40"/>
      <c r="D55" s="40"/>
      <c r="E55" s="40"/>
      <c r="F55" s="40"/>
      <c r="G55" s="40"/>
      <c r="H55" s="40"/>
      <c r="I55" s="40"/>
      <c r="J55" s="40"/>
      <c r="K55" s="41"/>
    </row>
    <row r="56" spans="1:11" ht="6" customHeight="1" thickTop="1" thickBot="1" x14ac:dyDescent="0.2"/>
    <row r="57" spans="1:11" x14ac:dyDescent="0.15">
      <c r="A57" s="42" t="s">
        <v>63</v>
      </c>
      <c r="B57" s="43"/>
      <c r="C57" s="43"/>
      <c r="D57" s="43"/>
      <c r="E57" s="43"/>
      <c r="F57" s="44"/>
      <c r="H57" s="42" t="s">
        <v>64</v>
      </c>
      <c r="I57" s="43"/>
      <c r="J57" s="43"/>
      <c r="K57" s="44"/>
    </row>
    <row r="58" spans="1:11" ht="29.25" customHeight="1" x14ac:dyDescent="0.15">
      <c r="A58" s="45"/>
      <c r="B58" s="108">
        <f>MAX(J37-J49-J34-J51,0)</f>
        <v>0</v>
      </c>
      <c r="C58" s="108"/>
      <c r="D58" s="108"/>
      <c r="E58" s="46" t="s">
        <v>65</v>
      </c>
      <c r="F58" s="47"/>
      <c r="H58" s="45"/>
      <c r="I58" s="46"/>
      <c r="J58" s="48">
        <f>MAX(J54-J37,0)</f>
        <v>0</v>
      </c>
      <c r="K58" s="47" t="s">
        <v>65</v>
      </c>
    </row>
    <row r="59" spans="1:11" ht="6" customHeight="1" thickBot="1" x14ac:dyDescent="0.2">
      <c r="A59" s="49"/>
      <c r="B59" s="50"/>
      <c r="C59" s="50"/>
      <c r="D59" s="50"/>
      <c r="E59" s="50"/>
      <c r="F59" s="51"/>
      <c r="H59" s="49"/>
      <c r="I59" s="50"/>
      <c r="J59" s="50"/>
      <c r="K59" s="51"/>
    </row>
    <row r="60" spans="1:11" ht="12" customHeight="1" thickBot="1" x14ac:dyDescent="0.2"/>
    <row r="61" spans="1:11" ht="11.25" customHeight="1" thickTop="1" x14ac:dyDescent="0.15">
      <c r="D61" s="33"/>
      <c r="E61" s="34"/>
      <c r="F61" s="34"/>
      <c r="G61" s="34"/>
      <c r="H61" s="34"/>
      <c r="I61" s="34"/>
      <c r="J61" s="35"/>
    </row>
    <row r="62" spans="1:11" ht="18" customHeight="1" x14ac:dyDescent="0.15">
      <c r="D62" s="95" t="s">
        <v>49</v>
      </c>
      <c r="E62" s="96"/>
      <c r="F62" s="96"/>
      <c r="G62" s="96"/>
      <c r="H62" s="96"/>
      <c r="I62" s="96"/>
      <c r="J62" s="97"/>
    </row>
    <row r="63" spans="1:11" ht="6.75" customHeight="1" thickBot="1" x14ac:dyDescent="0.2">
      <c r="D63" s="39"/>
      <c r="E63" s="40"/>
      <c r="F63" s="40"/>
      <c r="G63" s="40"/>
      <c r="H63" s="40"/>
      <c r="I63" s="40"/>
      <c r="J63" s="41"/>
    </row>
    <row r="64" spans="1:11" ht="15.75" thickTop="1" x14ac:dyDescent="0.15">
      <c r="B64" s="52"/>
      <c r="C64" s="1" t="s">
        <v>50</v>
      </c>
    </row>
    <row r="65" spans="3:3" x14ac:dyDescent="0.15">
      <c r="C65" s="1" t="s">
        <v>51</v>
      </c>
    </row>
  </sheetData>
  <mergeCells count="20">
    <mergeCell ref="D62:J62"/>
    <mergeCell ref="A2:K2"/>
    <mergeCell ref="A1:D1"/>
    <mergeCell ref="A23:F23"/>
    <mergeCell ref="A36:F36"/>
    <mergeCell ref="A22:F22"/>
    <mergeCell ref="A35:F35"/>
    <mergeCell ref="A9:K9"/>
    <mergeCell ref="A10:K10"/>
    <mergeCell ref="A12:K12"/>
    <mergeCell ref="C15:J15"/>
    <mergeCell ref="C51:D51"/>
    <mergeCell ref="B58:D58"/>
    <mergeCell ref="A50:F50"/>
    <mergeCell ref="AG15:AH15"/>
    <mergeCell ref="AG16:AH16"/>
    <mergeCell ref="AG17:AH17"/>
    <mergeCell ref="AG11:AH11"/>
    <mergeCell ref="AG13:AH13"/>
    <mergeCell ref="AG14:AH14"/>
  </mergeCells>
  <phoneticPr fontId="1"/>
  <conditionalFormatting sqref="C26:C28 G26:G28 C31:C33 G31:G33 C51:D51 G51">
    <cfRule type="cellIs" dxfId="1" priority="1" operator="notEqual">
      <formula>""</formula>
    </cfRule>
  </conditionalFormatting>
  <conditionalFormatting sqref="G24">
    <cfRule type="cellIs" dxfId="0" priority="2" operator="notEqual">
      <formula>""</formula>
    </cfRule>
    <cfRule type="colorScale" priority="3">
      <colorScale>
        <cfvo type="min"/>
        <cfvo type="max"/>
        <color rgb="FFFF7128"/>
        <color rgb="FFFFEF9C"/>
      </colorScale>
    </cfRule>
  </conditionalFormatting>
  <dataValidations count="1">
    <dataValidation type="list" allowBlank="1" showInputMessage="1" showErrorMessage="1" sqref="C15" xr:uid="{00000000-0002-0000-0000-000000000000}">
      <formula1>$AA$3:$AA$17</formula1>
    </dataValidation>
  </dataValidations>
  <printOptions horizontalCentered="1" verticalCentered="1"/>
  <pageMargins left="0.59055118110236227" right="0.59055118110236227" top="0.19685039370078741" bottom="0.19685039370078741" header="0.51181102362204722" footer="0.51181102362204722"/>
  <pageSetup paperSize="9" scale="91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O67"/>
  <sheetViews>
    <sheetView view="pageBreakPreview" topLeftCell="A27" zoomScaleNormal="100" zoomScaleSheetLayoutView="100" workbookViewId="0">
      <selection activeCell="N46" sqref="N46"/>
    </sheetView>
  </sheetViews>
  <sheetFormatPr defaultRowHeight="15" x14ac:dyDescent="0.15"/>
  <cols>
    <col min="1" max="2" width="3.875" style="1" customWidth="1"/>
    <col min="3" max="3" width="8.25" style="1" customWidth="1"/>
    <col min="4" max="5" width="8.5" style="1" customWidth="1"/>
    <col min="6" max="6" width="8" style="1" customWidth="1"/>
    <col min="7" max="7" width="9.375" style="1" customWidth="1"/>
    <col min="8" max="8" width="8.5" style="1" customWidth="1"/>
    <col min="9" max="9" width="9.375" style="1" customWidth="1"/>
    <col min="10" max="10" width="11.875" style="1" customWidth="1"/>
    <col min="11" max="11" width="10.625" style="1" customWidth="1"/>
    <col min="12" max="16384" width="9" style="1"/>
  </cols>
  <sheetData>
    <row r="1" spans="2:11" x14ac:dyDescent="0.15">
      <c r="B1" s="99" t="s">
        <v>9</v>
      </c>
      <c r="C1" s="99"/>
      <c r="D1" s="99"/>
      <c r="E1" s="99"/>
    </row>
    <row r="2" spans="2:11" x14ac:dyDescent="0.15">
      <c r="B2" s="114" t="s">
        <v>73</v>
      </c>
      <c r="C2" s="114"/>
      <c r="D2" s="114"/>
      <c r="E2" s="114"/>
      <c r="F2" s="114"/>
      <c r="G2" s="114"/>
      <c r="H2" s="114"/>
      <c r="I2" s="114"/>
      <c r="J2" s="114"/>
      <c r="K2" s="114"/>
    </row>
    <row r="3" spans="2:11" x14ac:dyDescent="0.15">
      <c r="C3" s="1" t="s">
        <v>0</v>
      </c>
    </row>
    <row r="4" spans="2:11" x14ac:dyDescent="0.15">
      <c r="C4" s="1" t="s">
        <v>72</v>
      </c>
      <c r="F4" s="7" t="s">
        <v>1</v>
      </c>
    </row>
    <row r="5" spans="2:11" x14ac:dyDescent="0.15">
      <c r="H5" s="1" t="s">
        <v>2</v>
      </c>
      <c r="I5" s="1" t="s">
        <v>52</v>
      </c>
    </row>
    <row r="6" spans="2:11" ht="15" customHeight="1" x14ac:dyDescent="0.15"/>
    <row r="7" spans="2:11" x14ac:dyDescent="0.25">
      <c r="H7" s="12" t="s">
        <v>3</v>
      </c>
      <c r="I7" s="12" t="s">
        <v>53</v>
      </c>
      <c r="J7" s="12" t="s">
        <v>54</v>
      </c>
      <c r="K7" s="55" t="s">
        <v>25</v>
      </c>
    </row>
    <row r="8" spans="2:11" ht="14.1" customHeight="1" x14ac:dyDescent="0.15"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2:11" ht="18.75" x14ac:dyDescent="0.15">
      <c r="B9" s="103" t="s">
        <v>11</v>
      </c>
      <c r="C9" s="104"/>
      <c r="D9" s="104"/>
      <c r="E9" s="104"/>
      <c r="F9" s="104"/>
      <c r="G9" s="104"/>
      <c r="H9" s="104"/>
      <c r="I9" s="104"/>
      <c r="J9" s="104"/>
      <c r="K9" s="104"/>
    </row>
    <row r="10" spans="2:11" ht="18.75" x14ac:dyDescent="0.15">
      <c r="B10" s="103" t="s">
        <v>12</v>
      </c>
      <c r="C10" s="104"/>
      <c r="D10" s="104"/>
      <c r="E10" s="104"/>
      <c r="F10" s="104"/>
      <c r="G10" s="104"/>
      <c r="H10" s="104"/>
      <c r="I10" s="104"/>
      <c r="J10" s="104"/>
      <c r="K10" s="104"/>
    </row>
    <row r="11" spans="2:11" ht="6" customHeight="1" x14ac:dyDescent="0.15"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2:11" x14ac:dyDescent="0.15">
      <c r="B12" s="104" t="s">
        <v>4</v>
      </c>
      <c r="C12" s="99"/>
      <c r="D12" s="99"/>
      <c r="E12" s="99"/>
      <c r="F12" s="99"/>
      <c r="G12" s="99"/>
      <c r="H12" s="99"/>
      <c r="I12" s="99"/>
      <c r="J12" s="99"/>
      <c r="K12" s="99"/>
    </row>
    <row r="13" spans="2:11" ht="6" customHeight="1" x14ac:dyDescent="0.15"/>
    <row r="14" spans="2:11" ht="12" customHeight="1" x14ac:dyDescent="0.15">
      <c r="G14" s="7" t="s">
        <v>23</v>
      </c>
    </row>
    <row r="15" spans="2:11" ht="6" customHeight="1" x14ac:dyDescent="0.15">
      <c r="G15" s="7"/>
    </row>
    <row r="16" spans="2:11" x14ac:dyDescent="0.15">
      <c r="B16" s="1">
        <v>1</v>
      </c>
      <c r="C16" s="1" t="s">
        <v>7</v>
      </c>
      <c r="D16" s="1" t="s">
        <v>46</v>
      </c>
      <c r="H16" s="56"/>
      <c r="J16" s="37"/>
    </row>
    <row r="17" spans="2:11" ht="6" customHeight="1" x14ac:dyDescent="0.15"/>
    <row r="18" spans="2:11" x14ac:dyDescent="0.15">
      <c r="B18" s="1">
        <v>2</v>
      </c>
      <c r="C18" s="1" t="s">
        <v>5</v>
      </c>
      <c r="D18" s="1" t="s">
        <v>55</v>
      </c>
      <c r="E18" s="37" t="s">
        <v>74</v>
      </c>
      <c r="G18" s="25" t="s">
        <v>56</v>
      </c>
    </row>
    <row r="19" spans="2:11" ht="6" customHeight="1" x14ac:dyDescent="0.15"/>
    <row r="20" spans="2:11" x14ac:dyDescent="0.15">
      <c r="B20" s="1">
        <v>3</v>
      </c>
      <c r="C20" s="1" t="s">
        <v>10</v>
      </c>
      <c r="D20" s="1" t="s">
        <v>71</v>
      </c>
    </row>
    <row r="21" spans="2:11" ht="6" customHeight="1" x14ac:dyDescent="0.15"/>
    <row r="22" spans="2:11" x14ac:dyDescent="0.15">
      <c r="B22" s="1">
        <v>4</v>
      </c>
      <c r="C22" s="1" t="s">
        <v>8</v>
      </c>
    </row>
    <row r="23" spans="2:11" ht="18" customHeight="1" thickBot="1" x14ac:dyDescent="0.2">
      <c r="B23" s="102" t="s">
        <v>6</v>
      </c>
      <c r="C23" s="102"/>
      <c r="D23" s="102"/>
      <c r="E23" s="102"/>
      <c r="F23" s="102"/>
    </row>
    <row r="24" spans="2:11" ht="18" customHeight="1" x14ac:dyDescent="0.15">
      <c r="B24" s="100" t="s">
        <v>26</v>
      </c>
      <c r="C24" s="101"/>
      <c r="D24" s="101"/>
      <c r="E24" s="101"/>
      <c r="F24" s="101"/>
      <c r="G24" s="17"/>
      <c r="H24" s="17"/>
      <c r="I24" s="17"/>
      <c r="J24" s="17"/>
      <c r="K24" s="18"/>
    </row>
    <row r="25" spans="2:11" ht="18" customHeight="1" x14ac:dyDescent="0.15">
      <c r="B25" s="19" t="s">
        <v>57</v>
      </c>
      <c r="C25" s="1" t="s">
        <v>14</v>
      </c>
      <c r="D25" s="115">
        <v>10880</v>
      </c>
      <c r="E25" s="115"/>
      <c r="F25" s="1" t="s">
        <v>15</v>
      </c>
      <c r="G25" s="57">
        <v>4</v>
      </c>
      <c r="H25" s="1" t="s">
        <v>16</v>
      </c>
      <c r="J25" s="57">
        <f>D25*G25</f>
        <v>43520</v>
      </c>
      <c r="K25" s="21" t="s">
        <v>17</v>
      </c>
    </row>
    <row r="26" spans="2:11" ht="18" customHeight="1" x14ac:dyDescent="0.15">
      <c r="B26" s="22" t="s">
        <v>27</v>
      </c>
      <c r="C26" s="23"/>
      <c r="D26" s="23"/>
      <c r="E26" s="23"/>
      <c r="F26" s="23"/>
      <c r="G26" s="23"/>
      <c r="H26" s="23"/>
      <c r="I26" s="23"/>
      <c r="J26" s="23"/>
      <c r="K26" s="24"/>
    </row>
    <row r="27" spans="2:11" ht="18" customHeight="1" x14ac:dyDescent="0.15">
      <c r="B27" s="19" t="s">
        <v>58</v>
      </c>
      <c r="C27" s="1" t="s">
        <v>14</v>
      </c>
      <c r="D27" s="113">
        <v>10880</v>
      </c>
      <c r="E27" s="113"/>
      <c r="F27" s="1" t="s">
        <v>15</v>
      </c>
      <c r="G27" s="57">
        <v>1</v>
      </c>
      <c r="H27" s="1" t="s">
        <v>16</v>
      </c>
      <c r="J27" s="57">
        <f>D27*G27</f>
        <v>10880</v>
      </c>
      <c r="K27" s="21" t="s">
        <v>17</v>
      </c>
    </row>
    <row r="28" spans="2:11" ht="18" customHeight="1" x14ac:dyDescent="0.15">
      <c r="B28" s="19" t="s">
        <v>58</v>
      </c>
      <c r="C28" s="1" t="s">
        <v>14</v>
      </c>
      <c r="D28" s="113">
        <v>4880</v>
      </c>
      <c r="E28" s="113"/>
      <c r="F28" s="1" t="s">
        <v>15</v>
      </c>
      <c r="G28" s="57">
        <v>2</v>
      </c>
      <c r="H28" s="1" t="s">
        <v>16</v>
      </c>
      <c r="J28" s="57">
        <f t="shared" ref="J28" si="0">D28*G28</f>
        <v>9760</v>
      </c>
      <c r="K28" s="21" t="s">
        <v>17</v>
      </c>
    </row>
    <row r="29" spans="2:11" ht="18" customHeight="1" x14ac:dyDescent="0.15">
      <c r="B29" s="19" t="s">
        <v>58</v>
      </c>
      <c r="C29" s="1" t="s">
        <v>14</v>
      </c>
      <c r="F29" s="1" t="s">
        <v>15</v>
      </c>
      <c r="H29" s="1" t="s">
        <v>16</v>
      </c>
      <c r="J29" s="57"/>
      <c r="K29" s="21" t="s">
        <v>17</v>
      </c>
    </row>
    <row r="30" spans="2:11" ht="18" customHeight="1" x14ac:dyDescent="0.15">
      <c r="B30" s="19"/>
      <c r="G30" s="25" t="s">
        <v>29</v>
      </c>
      <c r="H30" s="25" t="s">
        <v>59</v>
      </c>
      <c r="J30" s="57">
        <f>SUM(J27:J29)</f>
        <v>20640</v>
      </c>
      <c r="K30" s="21" t="s">
        <v>17</v>
      </c>
    </row>
    <row r="31" spans="2:11" ht="18" customHeight="1" x14ac:dyDescent="0.15">
      <c r="B31" s="22" t="s">
        <v>28</v>
      </c>
      <c r="C31" s="23"/>
      <c r="D31" s="23"/>
      <c r="E31" s="23"/>
      <c r="F31" s="23"/>
      <c r="G31" s="23"/>
      <c r="H31" s="23"/>
      <c r="I31" s="23"/>
      <c r="J31" s="23"/>
      <c r="K31" s="24"/>
    </row>
    <row r="32" spans="2:11" ht="18" customHeight="1" x14ac:dyDescent="0.15">
      <c r="B32" s="19" t="s">
        <v>58</v>
      </c>
      <c r="C32" s="1" t="s">
        <v>14</v>
      </c>
      <c r="D32" s="113">
        <f>D25-D28</f>
        <v>6000</v>
      </c>
      <c r="E32" s="113"/>
      <c r="F32" s="1" t="s">
        <v>15</v>
      </c>
      <c r="G32" s="57">
        <v>2</v>
      </c>
      <c r="H32" s="1" t="s">
        <v>16</v>
      </c>
      <c r="J32" s="57">
        <f>D32*G32</f>
        <v>12000</v>
      </c>
      <c r="K32" s="21" t="s">
        <v>17</v>
      </c>
    </row>
    <row r="33" spans="2:11" ht="18" customHeight="1" x14ac:dyDescent="0.15">
      <c r="B33" s="19" t="s">
        <v>58</v>
      </c>
      <c r="C33" s="1" t="s">
        <v>14</v>
      </c>
      <c r="D33" s="113">
        <f>$D$27</f>
        <v>10880</v>
      </c>
      <c r="E33" s="113"/>
      <c r="F33" s="1" t="s">
        <v>15</v>
      </c>
      <c r="G33" s="57">
        <v>1</v>
      </c>
      <c r="H33" s="1" t="s">
        <v>16</v>
      </c>
      <c r="J33" s="57">
        <f>D33*G33</f>
        <v>10880</v>
      </c>
      <c r="K33" s="21" t="s">
        <v>17</v>
      </c>
    </row>
    <row r="34" spans="2:11" ht="18" customHeight="1" x14ac:dyDescent="0.15">
      <c r="B34" s="19" t="s">
        <v>58</v>
      </c>
      <c r="C34" s="1" t="s">
        <v>14</v>
      </c>
      <c r="F34" s="1" t="s">
        <v>15</v>
      </c>
      <c r="H34" s="1" t="s">
        <v>16</v>
      </c>
      <c r="K34" s="21" t="s">
        <v>17</v>
      </c>
    </row>
    <row r="35" spans="2:11" ht="18" customHeight="1" thickBot="1" x14ac:dyDescent="0.2">
      <c r="B35" s="26"/>
      <c r="C35" s="27"/>
      <c r="D35" s="27"/>
      <c r="E35" s="27"/>
      <c r="F35" s="27"/>
      <c r="G35" s="28" t="s">
        <v>20</v>
      </c>
      <c r="H35" s="28" t="s">
        <v>59</v>
      </c>
      <c r="I35" s="27"/>
      <c r="J35" s="58">
        <f>SUM(J32:J34)</f>
        <v>22880</v>
      </c>
      <c r="K35" s="29" t="s">
        <v>19</v>
      </c>
    </row>
    <row r="36" spans="2:11" ht="6" customHeight="1" x14ac:dyDescent="0.15"/>
    <row r="37" spans="2:11" ht="18" customHeight="1" thickBot="1" x14ac:dyDescent="0.2">
      <c r="B37" s="102" t="s">
        <v>24</v>
      </c>
      <c r="C37" s="102"/>
      <c r="D37" s="102"/>
      <c r="E37" s="102"/>
      <c r="F37" s="102"/>
    </row>
    <row r="38" spans="2:11" ht="18" customHeight="1" x14ac:dyDescent="0.15">
      <c r="B38" s="100" t="s">
        <v>60</v>
      </c>
      <c r="C38" s="101"/>
      <c r="D38" s="101"/>
      <c r="E38" s="101"/>
      <c r="F38" s="101"/>
      <c r="G38" s="17"/>
      <c r="H38" s="17"/>
      <c r="I38" s="17"/>
      <c r="J38" s="17"/>
      <c r="K38" s="18"/>
    </row>
    <row r="39" spans="2:11" ht="18" customHeight="1" x14ac:dyDescent="0.15">
      <c r="B39" s="19" t="s">
        <v>58</v>
      </c>
      <c r="C39" s="1" t="s">
        <v>14</v>
      </c>
      <c r="D39" s="57">
        <v>7700</v>
      </c>
      <c r="E39" s="1" t="s">
        <v>15</v>
      </c>
      <c r="F39" s="25">
        <v>3</v>
      </c>
      <c r="G39" s="1" t="s">
        <v>21</v>
      </c>
      <c r="H39" s="1">
        <v>4</v>
      </c>
      <c r="I39" s="1" t="s">
        <v>16</v>
      </c>
      <c r="J39" s="57">
        <f>D39*F39*H39</f>
        <v>92400</v>
      </c>
      <c r="K39" s="21" t="s">
        <v>17</v>
      </c>
    </row>
    <row r="40" spans="2:11" ht="18" customHeight="1" x14ac:dyDescent="0.15">
      <c r="B40" s="22" t="s">
        <v>27</v>
      </c>
      <c r="C40" s="23"/>
      <c r="D40" s="23"/>
      <c r="E40" s="23"/>
      <c r="F40" s="23"/>
      <c r="G40" s="23"/>
      <c r="H40" s="23"/>
      <c r="I40" s="23"/>
      <c r="J40" s="23"/>
      <c r="K40" s="24"/>
    </row>
    <row r="41" spans="2:11" ht="18" customHeight="1" x14ac:dyDescent="0.15">
      <c r="B41" s="19" t="s">
        <v>58</v>
      </c>
      <c r="C41" s="1" t="s">
        <v>14</v>
      </c>
      <c r="D41" s="57">
        <v>7700</v>
      </c>
      <c r="E41" s="1" t="s">
        <v>15</v>
      </c>
      <c r="F41" s="25">
        <v>3</v>
      </c>
      <c r="G41" s="1" t="s">
        <v>21</v>
      </c>
      <c r="H41" s="1">
        <v>1</v>
      </c>
      <c r="I41" s="1" t="s">
        <v>16</v>
      </c>
      <c r="J41" s="57">
        <f>D41*F41*H41</f>
        <v>23100</v>
      </c>
      <c r="K41" s="21" t="s">
        <v>17</v>
      </c>
    </row>
    <row r="42" spans="2:11" ht="18" customHeight="1" x14ac:dyDescent="0.15">
      <c r="B42" s="19" t="s">
        <v>58</v>
      </c>
      <c r="C42" s="1" t="s">
        <v>14</v>
      </c>
      <c r="D42" s="57">
        <v>5000</v>
      </c>
      <c r="E42" s="1" t="s">
        <v>15</v>
      </c>
      <c r="F42" s="25">
        <v>1</v>
      </c>
      <c r="G42" s="1" t="s">
        <v>21</v>
      </c>
      <c r="H42" s="1">
        <v>2</v>
      </c>
      <c r="I42" s="1" t="s">
        <v>16</v>
      </c>
      <c r="J42" s="57">
        <f>D42*F42*H42</f>
        <v>10000</v>
      </c>
      <c r="K42" s="21" t="s">
        <v>17</v>
      </c>
    </row>
    <row r="43" spans="2:11" ht="18" customHeight="1" x14ac:dyDescent="0.15">
      <c r="B43" s="19" t="s">
        <v>58</v>
      </c>
      <c r="C43" s="1" t="s">
        <v>14</v>
      </c>
      <c r="D43" s="57">
        <v>4500</v>
      </c>
      <c r="E43" s="1" t="s">
        <v>15</v>
      </c>
      <c r="F43" s="25">
        <v>2</v>
      </c>
      <c r="G43" s="1" t="s">
        <v>21</v>
      </c>
      <c r="H43" s="1">
        <v>1</v>
      </c>
      <c r="I43" s="1" t="s">
        <v>16</v>
      </c>
      <c r="J43" s="57">
        <f>D43*F43*H43</f>
        <v>9000</v>
      </c>
      <c r="K43" s="21" t="s">
        <v>17</v>
      </c>
    </row>
    <row r="44" spans="2:11" ht="18" customHeight="1" x14ac:dyDescent="0.15">
      <c r="B44" s="19" t="s">
        <v>58</v>
      </c>
      <c r="C44" s="1" t="s">
        <v>14</v>
      </c>
      <c r="E44" s="1" t="s">
        <v>15</v>
      </c>
      <c r="G44" s="1" t="s">
        <v>21</v>
      </c>
      <c r="I44" s="1" t="s">
        <v>16</v>
      </c>
      <c r="K44" s="21" t="s">
        <v>17</v>
      </c>
    </row>
    <row r="45" spans="2:11" ht="18" customHeight="1" x14ac:dyDescent="0.15">
      <c r="B45" s="19"/>
      <c r="G45" s="25" t="s">
        <v>29</v>
      </c>
      <c r="H45" s="25" t="s">
        <v>59</v>
      </c>
      <c r="J45" s="57">
        <f>SUM(J41:J44)</f>
        <v>42100</v>
      </c>
      <c r="K45" s="21" t="s">
        <v>17</v>
      </c>
    </row>
    <row r="46" spans="2:11" ht="18" customHeight="1" x14ac:dyDescent="0.15">
      <c r="B46" s="22" t="s">
        <v>28</v>
      </c>
      <c r="C46" s="23"/>
      <c r="D46" s="23"/>
      <c r="E46" s="23"/>
      <c r="F46" s="23"/>
      <c r="G46" s="23"/>
      <c r="H46" s="23"/>
      <c r="I46" s="23"/>
      <c r="J46" s="23"/>
      <c r="K46" s="24"/>
    </row>
    <row r="47" spans="2:11" ht="18" customHeight="1" x14ac:dyDescent="0.15">
      <c r="B47" s="19" t="s">
        <v>58</v>
      </c>
      <c r="C47" s="1" t="s">
        <v>14</v>
      </c>
      <c r="D47" s="63">
        <v>2700</v>
      </c>
      <c r="E47" s="1" t="s">
        <v>15</v>
      </c>
      <c r="F47" s="25">
        <v>1</v>
      </c>
      <c r="G47" s="1" t="s">
        <v>21</v>
      </c>
      <c r="H47" s="1">
        <v>2</v>
      </c>
      <c r="I47" s="1" t="s">
        <v>16</v>
      </c>
      <c r="J47" s="57">
        <f>D47*F47*H47</f>
        <v>5400</v>
      </c>
      <c r="K47" s="21" t="s">
        <v>17</v>
      </c>
    </row>
    <row r="48" spans="2:11" ht="18" customHeight="1" x14ac:dyDescent="0.15">
      <c r="B48" s="19" t="s">
        <v>58</v>
      </c>
      <c r="C48" s="1" t="s">
        <v>14</v>
      </c>
      <c r="D48" s="63">
        <v>3200</v>
      </c>
      <c r="E48" s="1" t="s">
        <v>15</v>
      </c>
      <c r="F48" s="25">
        <v>2</v>
      </c>
      <c r="G48" s="1" t="s">
        <v>21</v>
      </c>
      <c r="H48" s="1">
        <v>1</v>
      </c>
      <c r="I48" s="1" t="s">
        <v>16</v>
      </c>
      <c r="J48" s="57">
        <f t="shared" ref="J48:J50" si="1">D48*F48*H48</f>
        <v>6400</v>
      </c>
      <c r="K48" s="21" t="s">
        <v>17</v>
      </c>
    </row>
    <row r="49" spans="2:15" ht="18" customHeight="1" x14ac:dyDescent="0.15">
      <c r="B49" s="19" t="s">
        <v>58</v>
      </c>
      <c r="C49" s="1" t="s">
        <v>14</v>
      </c>
      <c r="D49" s="63">
        <v>7700</v>
      </c>
      <c r="E49" s="1" t="s">
        <v>15</v>
      </c>
      <c r="F49" s="25">
        <v>2</v>
      </c>
      <c r="G49" s="1" t="s">
        <v>21</v>
      </c>
      <c r="H49" s="1">
        <v>2</v>
      </c>
      <c r="I49" s="1" t="s">
        <v>16</v>
      </c>
      <c r="J49" s="57">
        <f t="shared" si="1"/>
        <v>30800</v>
      </c>
      <c r="K49" s="21" t="s">
        <v>17</v>
      </c>
    </row>
    <row r="50" spans="2:15" ht="18" customHeight="1" x14ac:dyDescent="0.15">
      <c r="B50" s="19" t="s">
        <v>58</v>
      </c>
      <c r="C50" s="1" t="s">
        <v>14</v>
      </c>
      <c r="D50" s="63">
        <v>7700</v>
      </c>
      <c r="E50" s="1" t="s">
        <v>15</v>
      </c>
      <c r="F50" s="1">
        <v>1</v>
      </c>
      <c r="G50" s="1" t="s">
        <v>21</v>
      </c>
      <c r="H50" s="1">
        <v>1</v>
      </c>
      <c r="I50" s="1" t="s">
        <v>16</v>
      </c>
      <c r="J50" s="57">
        <f t="shared" si="1"/>
        <v>7700</v>
      </c>
      <c r="K50" s="21" t="s">
        <v>17</v>
      </c>
    </row>
    <row r="51" spans="2:15" ht="18" customHeight="1" thickBot="1" x14ac:dyDescent="0.2">
      <c r="B51" s="26"/>
      <c r="C51" s="27"/>
      <c r="D51" s="27"/>
      <c r="E51" s="27"/>
      <c r="F51" s="27"/>
      <c r="G51" s="28" t="s">
        <v>20</v>
      </c>
      <c r="H51" s="28" t="s">
        <v>59</v>
      </c>
      <c r="I51" s="27"/>
      <c r="J51" s="58">
        <f>SUM(J47:J50)</f>
        <v>50300</v>
      </c>
      <c r="K51" s="29" t="s">
        <v>22</v>
      </c>
    </row>
    <row r="52" spans="2:15" ht="6" customHeight="1" x14ac:dyDescent="0.15">
      <c r="G52" s="25"/>
      <c r="H52" s="25"/>
    </row>
    <row r="53" spans="2:15" ht="18" customHeight="1" thickBot="1" x14ac:dyDescent="0.2">
      <c r="B53" s="102" t="s">
        <v>30</v>
      </c>
      <c r="C53" s="102"/>
      <c r="D53" s="102"/>
      <c r="E53" s="102"/>
      <c r="F53" s="102"/>
      <c r="G53" s="25"/>
      <c r="H53" s="25"/>
    </row>
    <row r="54" spans="2:15" ht="21.75" customHeight="1" thickBot="1" x14ac:dyDescent="0.2">
      <c r="B54" s="30" t="s">
        <v>58</v>
      </c>
      <c r="C54" s="31" t="s">
        <v>14</v>
      </c>
      <c r="D54" s="31"/>
      <c r="E54" s="59"/>
      <c r="F54" s="31" t="s">
        <v>15</v>
      </c>
      <c r="G54" s="59"/>
      <c r="H54" s="31" t="s">
        <v>16</v>
      </c>
      <c r="I54" s="31"/>
      <c r="J54" s="59">
        <f>E54*G54</f>
        <v>0</v>
      </c>
      <c r="K54" s="32" t="s">
        <v>31</v>
      </c>
    </row>
    <row r="55" spans="2:15" ht="6" customHeight="1" thickBot="1" x14ac:dyDescent="0.2"/>
    <row r="56" spans="2:15" ht="7.5" customHeight="1" thickTop="1" x14ac:dyDescent="0.15">
      <c r="B56" s="33"/>
      <c r="C56" s="34"/>
      <c r="D56" s="34"/>
      <c r="E56" s="34"/>
      <c r="F56" s="34"/>
      <c r="G56" s="34"/>
      <c r="H56" s="34"/>
      <c r="I56" s="34"/>
      <c r="J56" s="34"/>
      <c r="K56" s="35"/>
    </row>
    <row r="57" spans="2:15" x14ac:dyDescent="0.15">
      <c r="B57" s="36" t="s">
        <v>61</v>
      </c>
      <c r="E57" s="37" t="s">
        <v>62</v>
      </c>
      <c r="H57" s="25" t="s">
        <v>59</v>
      </c>
      <c r="J57" s="60">
        <f>J35+J51+J54</f>
        <v>73180</v>
      </c>
      <c r="K57" s="38" t="s">
        <v>17</v>
      </c>
      <c r="O57" s="57"/>
    </row>
    <row r="58" spans="2:15" ht="6" customHeight="1" thickBot="1" x14ac:dyDescent="0.2">
      <c r="B58" s="39"/>
      <c r="C58" s="40"/>
      <c r="D58" s="40"/>
      <c r="E58" s="40"/>
      <c r="F58" s="40"/>
      <c r="G58" s="40"/>
      <c r="H58" s="40"/>
      <c r="I58" s="40"/>
      <c r="J58" s="40"/>
      <c r="K58" s="41"/>
    </row>
    <row r="59" spans="2:15" ht="5.25" customHeight="1" thickTop="1" thickBot="1" x14ac:dyDescent="0.2"/>
    <row r="60" spans="2:15" x14ac:dyDescent="0.15">
      <c r="B60" s="42" t="s">
        <v>63</v>
      </c>
      <c r="C60" s="43"/>
      <c r="D60" s="43"/>
      <c r="E60" s="43"/>
      <c r="F60" s="43"/>
      <c r="G60" s="61"/>
      <c r="H60" s="42" t="s">
        <v>64</v>
      </c>
      <c r="I60" s="43"/>
      <c r="J60" s="43"/>
      <c r="K60" s="44"/>
    </row>
    <row r="61" spans="2:15" ht="26.25" x14ac:dyDescent="0.15">
      <c r="B61" s="45"/>
      <c r="C61" s="109">
        <f>MAX(J39-J51-J35-J54,0)</f>
        <v>19220</v>
      </c>
      <c r="D61" s="110"/>
      <c r="E61" s="110"/>
      <c r="F61" s="46" t="s">
        <v>65</v>
      </c>
      <c r="G61" s="61"/>
      <c r="H61" s="45"/>
      <c r="I61" s="46"/>
      <c r="J61" s="48">
        <v>0</v>
      </c>
      <c r="K61" s="47" t="s">
        <v>65</v>
      </c>
    </row>
    <row r="62" spans="2:15" ht="6" customHeight="1" thickBot="1" x14ac:dyDescent="0.2">
      <c r="B62" s="49"/>
      <c r="C62" s="50"/>
      <c r="D62" s="50"/>
      <c r="E62" s="50"/>
      <c r="F62" s="50"/>
      <c r="G62" s="61"/>
      <c r="H62" s="49"/>
      <c r="I62" s="50"/>
      <c r="J62" s="50"/>
      <c r="K62" s="51"/>
    </row>
    <row r="63" spans="2:15" ht="12" customHeight="1" thickBot="1" x14ac:dyDescent="0.2"/>
    <row r="64" spans="2:15" ht="11.25" customHeight="1" thickTop="1" x14ac:dyDescent="0.15">
      <c r="E64" s="33"/>
      <c r="F64" s="34"/>
      <c r="G64" s="34"/>
      <c r="H64" s="34"/>
      <c r="I64" s="34"/>
      <c r="J64" s="34"/>
      <c r="K64" s="35"/>
    </row>
    <row r="65" spans="5:11" ht="18" customHeight="1" x14ac:dyDescent="0.15">
      <c r="E65" s="111" t="s">
        <v>66</v>
      </c>
      <c r="F65" s="104"/>
      <c r="G65" s="104"/>
      <c r="H65" s="104"/>
      <c r="I65" s="104"/>
      <c r="J65" s="104"/>
      <c r="K65" s="112"/>
    </row>
    <row r="66" spans="5:11" ht="6.75" customHeight="1" thickBot="1" x14ac:dyDescent="0.2">
      <c r="E66" s="39"/>
      <c r="F66" s="40"/>
      <c r="G66" s="40"/>
      <c r="H66" s="40"/>
      <c r="I66" s="40"/>
      <c r="J66" s="40"/>
      <c r="K66" s="41"/>
    </row>
    <row r="67" spans="5:11" ht="15.75" thickTop="1" x14ac:dyDescent="0.15"/>
  </sheetData>
  <mergeCells count="17">
    <mergeCell ref="D33:E33"/>
    <mergeCell ref="B1:E1"/>
    <mergeCell ref="B2:K2"/>
    <mergeCell ref="B9:K9"/>
    <mergeCell ref="B10:K10"/>
    <mergeCell ref="B12:K12"/>
    <mergeCell ref="B23:F23"/>
    <mergeCell ref="B24:F24"/>
    <mergeCell ref="D25:E25"/>
    <mergeCell ref="D27:E27"/>
    <mergeCell ref="D28:E28"/>
    <mergeCell ref="D32:E32"/>
    <mergeCell ref="B37:F37"/>
    <mergeCell ref="B38:F38"/>
    <mergeCell ref="B53:F53"/>
    <mergeCell ref="C61:E61"/>
    <mergeCell ref="E65:K65"/>
  </mergeCells>
  <phoneticPr fontId="1"/>
  <pageMargins left="0.78740157480314965" right="0.39370078740157483" top="0.19685039370078741" bottom="0.39370078740157483" header="0.51181102362204722" footer="0.51181102362204722"/>
  <pageSetup paperSize="9" scale="90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8700000000000003" right="0.78700000000000003" top="0.98399999999999999" bottom="0.98399999999999999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精算書</vt:lpstr>
      <vt:lpstr>見本</vt:lpstr>
      <vt:lpstr>Sheet3</vt:lpstr>
      <vt:lpstr>見本!Print_Area</vt:lpstr>
      <vt:lpstr>精算書!Print_Area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2025-07-02T02:10:18Z</cp:lastPrinted>
  <dcterms:created xsi:type="dcterms:W3CDTF">2002-07-19T07:21:19Z</dcterms:created>
  <dcterms:modified xsi:type="dcterms:W3CDTF">2025-12-02T04:31:15Z</dcterms:modified>
</cp:coreProperties>
</file>