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\\LS220DB69\share\中体連\補助金\説明会\全国\冬季\R07\"/>
    </mc:Choice>
  </mc:AlternateContent>
  <xr:revisionPtr revIDLastSave="0" documentId="13_ncr:1_{4C9C7457-4545-4ACF-AFDC-B6C51D6FF78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精算書" sheetId="1" r:id="rId1"/>
    <sheet name="見本" sheetId="2" r:id="rId2"/>
  </sheets>
  <definedNames>
    <definedName name="_xlnm.Print_Area" localSheetId="1">見本!$A$1:$J$66</definedName>
    <definedName name="_xlnm.Print_Area" localSheetId="0">精算書!$A$1:$K$66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38" i="1" l="1"/>
  <c r="C25" i="1"/>
  <c r="H38" i="1"/>
  <c r="AK10" i="1"/>
  <c r="AK9" i="1"/>
  <c r="AL4" i="1"/>
  <c r="AL5" i="1"/>
  <c r="AL6" i="1"/>
  <c r="AL7" i="1"/>
  <c r="AL8" i="1"/>
  <c r="AL9" i="1"/>
  <c r="AL11" i="1"/>
  <c r="AL12" i="1"/>
  <c r="AL3" i="1"/>
  <c r="AK3" i="1" l="1"/>
  <c r="C38" i="1" s="1"/>
  <c r="J52" i="1" l="1"/>
  <c r="J49" i="1"/>
  <c r="J48" i="1"/>
  <c r="J47" i="1"/>
  <c r="J46" i="1"/>
  <c r="J43" i="1"/>
  <c r="J42" i="1"/>
  <c r="J41" i="1"/>
  <c r="J40" i="1"/>
  <c r="J38" i="1"/>
  <c r="J34" i="1"/>
  <c r="J33" i="1"/>
  <c r="J32" i="1"/>
  <c r="J29" i="1"/>
  <c r="J28" i="1"/>
  <c r="J27" i="1"/>
  <c r="J25" i="1"/>
  <c r="C20" i="1"/>
  <c r="C18" i="1"/>
  <c r="J30" i="1" l="1"/>
  <c r="J35" i="1"/>
  <c r="J50" i="1"/>
  <c r="J44" i="1"/>
  <c r="AM10" i="1"/>
  <c r="AN10" i="1" s="1"/>
  <c r="AO10" i="1" s="1"/>
  <c r="AM9" i="1"/>
  <c r="AN9" i="1" s="1"/>
  <c r="AO9" i="1" s="1"/>
  <c r="J55" i="1" l="1"/>
  <c r="J59" i="1" s="1"/>
  <c r="B59" i="1"/>
  <c r="AM4" i="1"/>
  <c r="AN4" i="1" s="1"/>
  <c r="AO4" i="1" s="1"/>
  <c r="AM5" i="1"/>
  <c r="AN5" i="1" s="1"/>
  <c r="AO5" i="1" s="1"/>
  <c r="AM6" i="1"/>
  <c r="AN6" i="1" s="1"/>
  <c r="AO6" i="1" s="1"/>
  <c r="AM7" i="1"/>
  <c r="AN7" i="1" s="1"/>
  <c r="AO7" i="1" s="1"/>
  <c r="AM8" i="1"/>
  <c r="AN8" i="1" s="1"/>
  <c r="AO8" i="1" s="1"/>
  <c r="AM11" i="1"/>
  <c r="AN11" i="1" s="1"/>
  <c r="AO11" i="1" s="1"/>
  <c r="AM12" i="1"/>
  <c r="AN12" i="1" s="1"/>
  <c r="AO12" i="1" s="1"/>
  <c r="AM3" i="1"/>
  <c r="AN3" i="1" s="1"/>
  <c r="AO3" i="1" s="1"/>
  <c r="AK4" i="1"/>
  <c r="AK5" i="1"/>
  <c r="AK6" i="1"/>
  <c r="AK7" i="1"/>
  <c r="AK8" i="1"/>
  <c r="AK11" i="1"/>
  <c r="AK12" i="1"/>
  <c r="C32" i="2"/>
  <c r="I32" i="2" s="1"/>
  <c r="I47" i="2"/>
  <c r="I48" i="2"/>
  <c r="I49" i="2"/>
  <c r="I54" i="2"/>
  <c r="I41" i="2"/>
  <c r="I42" i="2"/>
  <c r="I43" i="2"/>
  <c r="I39" i="2"/>
  <c r="I27" i="2"/>
  <c r="I28" i="2"/>
  <c r="I29" i="2"/>
  <c r="I25" i="2"/>
  <c r="I35" i="2" l="1"/>
  <c r="I45" i="2"/>
  <c r="I51" i="2"/>
  <c r="B61" i="2" s="1"/>
  <c r="I30" i="2"/>
  <c r="I57" i="2" l="1"/>
  <c r="I61" i="2" s="1"/>
</calcChain>
</file>

<file path=xl/sharedStrings.xml><?xml version="1.0" encoding="utf-8"?>
<sst xmlns="http://schemas.openxmlformats.org/spreadsheetml/2006/main" count="341" uniqueCount="93">
  <si>
    <t>札幌市中学校体育連盟</t>
    <rPh sb="0" eb="3">
      <t>サッポロシ</t>
    </rPh>
    <rPh sb="3" eb="6">
      <t>チュウガッコウ</t>
    </rPh>
    <rPh sb="6" eb="8">
      <t>タイイク</t>
    </rPh>
    <rPh sb="8" eb="10">
      <t>レンメイ</t>
    </rPh>
    <phoneticPr fontId="1"/>
  </si>
  <si>
    <t>様</t>
    <rPh sb="0" eb="1">
      <t>サマ</t>
    </rPh>
    <phoneticPr fontId="1"/>
  </si>
  <si>
    <t>学校名</t>
    <rPh sb="0" eb="2">
      <t>ガッコウ</t>
    </rPh>
    <rPh sb="2" eb="3">
      <t>メイ</t>
    </rPh>
    <phoneticPr fontId="1"/>
  </si>
  <si>
    <t>校長名</t>
    <rPh sb="0" eb="2">
      <t>コウチョウ</t>
    </rPh>
    <rPh sb="2" eb="3">
      <t>メイ</t>
    </rPh>
    <phoneticPr fontId="1"/>
  </si>
  <si>
    <t>標記の件につきまして、下記のとおり精算し報告いたします。</t>
    <rPh sb="0" eb="2">
      <t>ヒョウキ</t>
    </rPh>
    <rPh sb="3" eb="4">
      <t>ケン</t>
    </rPh>
    <rPh sb="11" eb="13">
      <t>カキ</t>
    </rPh>
    <rPh sb="17" eb="19">
      <t>セイサン</t>
    </rPh>
    <rPh sb="20" eb="22">
      <t>ホウコク</t>
    </rPh>
    <phoneticPr fontId="1"/>
  </si>
  <si>
    <t>開催地</t>
    <rPh sb="0" eb="3">
      <t>カイサイチ</t>
    </rPh>
    <phoneticPr fontId="1"/>
  </si>
  <si>
    <t>【交通費】</t>
    <rPh sb="1" eb="4">
      <t>コウツウヒ</t>
    </rPh>
    <phoneticPr fontId="1"/>
  </si>
  <si>
    <t>種　目</t>
    <rPh sb="0" eb="1">
      <t>タネ</t>
    </rPh>
    <rPh sb="2" eb="3">
      <t>メ</t>
    </rPh>
    <phoneticPr fontId="1"/>
  </si>
  <si>
    <t>旅　費</t>
    <rPh sb="0" eb="1">
      <t>タビ</t>
    </rPh>
    <rPh sb="2" eb="3">
      <t>ヒ</t>
    </rPh>
    <phoneticPr fontId="1"/>
  </si>
  <si>
    <t>様式Ｂ</t>
    <rPh sb="0" eb="2">
      <t>ヨウシキ</t>
    </rPh>
    <phoneticPr fontId="1"/>
  </si>
  <si>
    <t>　記載責任者名〔　　　　　　　　　　　　　　　　　印〕</t>
    <rPh sb="1" eb="3">
      <t>キサイ</t>
    </rPh>
    <rPh sb="3" eb="6">
      <t>セキニンシャ</t>
    </rPh>
    <rPh sb="6" eb="7">
      <t>メイ</t>
    </rPh>
    <rPh sb="25" eb="26">
      <t>イン</t>
    </rPh>
    <phoneticPr fontId="1"/>
  </si>
  <si>
    <t>会　期</t>
    <rPh sb="0" eb="1">
      <t>カイ</t>
    </rPh>
    <rPh sb="2" eb="3">
      <t>キ</t>
    </rPh>
    <phoneticPr fontId="1"/>
  </si>
  <si>
    <t>参 加 旅 費 精 算 書</t>
    <rPh sb="0" eb="1">
      <t>サン</t>
    </rPh>
    <rPh sb="2" eb="3">
      <t>カ</t>
    </rPh>
    <rPh sb="4" eb="5">
      <t>タビ</t>
    </rPh>
    <rPh sb="6" eb="7">
      <t>ヒ</t>
    </rPh>
    <rPh sb="8" eb="9">
      <t>セイ</t>
    </rPh>
    <rPh sb="10" eb="11">
      <t>ザン</t>
    </rPh>
    <rPh sb="12" eb="13">
      <t>ショ</t>
    </rPh>
    <phoneticPr fontId="1"/>
  </si>
  <si>
    <t>（</t>
    <phoneticPr fontId="1"/>
  </si>
  <si>
    <t>１人分</t>
    <rPh sb="0" eb="2">
      <t>ヒトリ</t>
    </rPh>
    <rPh sb="2" eb="3">
      <t>ブン</t>
    </rPh>
    <phoneticPr fontId="1"/>
  </si>
  <si>
    <t>円）×（</t>
    <rPh sb="0" eb="1">
      <t>エン</t>
    </rPh>
    <phoneticPr fontId="1"/>
  </si>
  <si>
    <t>人）＝（</t>
    <rPh sb="0" eb="1">
      <t>ニン</t>
    </rPh>
    <phoneticPr fontId="1"/>
  </si>
  <si>
    <t>円）</t>
    <rPh sb="0" eb="1">
      <t>エン</t>
    </rPh>
    <phoneticPr fontId="1"/>
  </si>
  <si>
    <t>（　</t>
    <phoneticPr fontId="1"/>
  </si>
  <si>
    <t>円）（ア）</t>
    <rPh sb="0" eb="1">
      <t>エン</t>
    </rPh>
    <phoneticPr fontId="1"/>
  </si>
  <si>
    <t>返金小計</t>
    <rPh sb="0" eb="2">
      <t>ヘンキン</t>
    </rPh>
    <rPh sb="2" eb="4">
      <t>ショウケイ</t>
    </rPh>
    <phoneticPr fontId="1"/>
  </si>
  <si>
    <t>泊）×（</t>
    <rPh sb="0" eb="1">
      <t>ハク</t>
    </rPh>
    <phoneticPr fontId="1"/>
  </si>
  <si>
    <t>円）（イ）</t>
    <rPh sb="0" eb="1">
      <t>エン</t>
    </rPh>
    <phoneticPr fontId="1"/>
  </si>
  <si>
    <t>　　記</t>
    <rPh sb="2" eb="3">
      <t>キ</t>
    </rPh>
    <phoneticPr fontId="1"/>
  </si>
  <si>
    <t>【宿泊費】</t>
    <rPh sb="1" eb="4">
      <t>シュクハクヒ</t>
    </rPh>
    <phoneticPr fontId="1"/>
  </si>
  <si>
    <t>印　　</t>
    <rPh sb="0" eb="1">
      <t>イン</t>
    </rPh>
    <phoneticPr fontId="1"/>
  </si>
  <si>
    <t>①札幌市からの送金額</t>
    <rPh sb="1" eb="4">
      <t>サッポロシ</t>
    </rPh>
    <rPh sb="7" eb="10">
      <t>ソウキンガク</t>
    </rPh>
    <phoneticPr fontId="1"/>
  </si>
  <si>
    <t>②補助される金額</t>
    <rPh sb="1" eb="3">
      <t>ホジョ</t>
    </rPh>
    <rPh sb="6" eb="8">
      <t>キンガク</t>
    </rPh>
    <phoneticPr fontId="1"/>
  </si>
  <si>
    <t>③返金額</t>
    <rPh sb="1" eb="3">
      <t>ヘンキン</t>
    </rPh>
    <rPh sb="3" eb="4">
      <t>ガク</t>
    </rPh>
    <phoneticPr fontId="1"/>
  </si>
  <si>
    <t>支出小計</t>
    <rPh sb="0" eb="2">
      <t>シシュツ</t>
    </rPh>
    <rPh sb="2" eb="4">
      <t>ショウケイ</t>
    </rPh>
    <phoneticPr fontId="1"/>
  </si>
  <si>
    <t>【他団体からの補助金額】</t>
    <rPh sb="1" eb="2">
      <t>タ</t>
    </rPh>
    <rPh sb="2" eb="4">
      <t>ダンタイ</t>
    </rPh>
    <rPh sb="7" eb="9">
      <t>ホジョ</t>
    </rPh>
    <rPh sb="9" eb="11">
      <t>キンガク</t>
    </rPh>
    <phoneticPr fontId="1"/>
  </si>
  <si>
    <t>円）（ウ）</t>
    <rPh sb="0" eb="1">
      <t>エン</t>
    </rPh>
    <phoneticPr fontId="1"/>
  </si>
  <si>
    <t>（ア）＋（イ）＋（ウ）</t>
    <phoneticPr fontId="1"/>
  </si>
  <si>
    <t>～</t>
  </si>
  <si>
    <t>種目</t>
    <rPh sb="0" eb="2">
      <t>シュモク</t>
    </rPh>
    <phoneticPr fontId="1"/>
  </si>
  <si>
    <t>開催地</t>
    <rPh sb="0" eb="3">
      <t>カイサイチ</t>
    </rPh>
    <phoneticPr fontId="1"/>
  </si>
  <si>
    <t>会期</t>
    <rPh sb="0" eb="2">
      <t>カイキ</t>
    </rPh>
    <phoneticPr fontId="1"/>
  </si>
  <si>
    <t>会期2</t>
    <rPh sb="0" eb="2">
      <t>カイキ</t>
    </rPh>
    <phoneticPr fontId="1"/>
  </si>
  <si>
    <t>出発日</t>
    <rPh sb="0" eb="3">
      <t>シュッパツビ</t>
    </rPh>
    <phoneticPr fontId="1"/>
  </si>
  <si>
    <t>帰着日</t>
    <rPh sb="0" eb="2">
      <t>キチャク</t>
    </rPh>
    <rPh sb="2" eb="3">
      <t>ビ</t>
    </rPh>
    <phoneticPr fontId="1"/>
  </si>
  <si>
    <t>交通費</t>
    <rPh sb="0" eb="3">
      <t>コウツウヒ</t>
    </rPh>
    <phoneticPr fontId="1"/>
  </si>
  <si>
    <t>宿泊基準</t>
    <rPh sb="0" eb="2">
      <t>シュクハク</t>
    </rPh>
    <rPh sb="2" eb="4">
      <t>キジュン</t>
    </rPh>
    <phoneticPr fontId="1"/>
  </si>
  <si>
    <t>泊数</t>
    <rPh sb="0" eb="1">
      <t>ハク</t>
    </rPh>
    <rPh sb="1" eb="2">
      <t>スウ</t>
    </rPh>
    <phoneticPr fontId="1"/>
  </si>
  <si>
    <t>宿泊合計</t>
    <rPh sb="0" eb="2">
      <t>シュクハク</t>
    </rPh>
    <rPh sb="2" eb="4">
      <t>ゴウケイ</t>
    </rPh>
    <phoneticPr fontId="1"/>
  </si>
  <si>
    <t>宿泊半額</t>
    <rPh sb="0" eb="2">
      <t>シュクハク</t>
    </rPh>
    <rPh sb="2" eb="4">
      <t>ハンガク</t>
    </rPh>
    <phoneticPr fontId="1"/>
  </si>
  <si>
    <t>1人分支給額</t>
    <rPh sb="1" eb="2">
      <t>ニン</t>
    </rPh>
    <rPh sb="2" eb="3">
      <t>ブン</t>
    </rPh>
    <rPh sb="3" eb="6">
      <t>シキュウガク</t>
    </rPh>
    <phoneticPr fontId="1"/>
  </si>
  <si>
    <t>①札幌市からの送金予定額</t>
    <rPh sb="1" eb="4">
      <t>サッポロシ</t>
    </rPh>
    <rPh sb="7" eb="9">
      <t>ソウキン</t>
    </rPh>
    <rPh sb="9" eb="11">
      <t>ヨテイ</t>
    </rPh>
    <rPh sb="11" eb="12">
      <t>ガク</t>
    </rPh>
    <phoneticPr fontId="1"/>
  </si>
  <si>
    <t>◎書類上の返金合計額</t>
    <rPh sb="1" eb="3">
      <t>ショルイ</t>
    </rPh>
    <rPh sb="3" eb="4">
      <t>ジョウ</t>
    </rPh>
    <phoneticPr fontId="1"/>
  </si>
  <si>
    <t>２回目の振込金額</t>
    <rPh sb="1" eb="3">
      <t>カイメ</t>
    </rPh>
    <rPh sb="4" eb="6">
      <t>フリコミ</t>
    </rPh>
    <rPh sb="6" eb="8">
      <t>キンガク</t>
    </rPh>
    <phoneticPr fontId="1"/>
  </si>
  <si>
    <t>円</t>
    <rPh sb="0" eb="1">
      <t>エン</t>
    </rPh>
    <phoneticPr fontId="1"/>
  </si>
  <si>
    <t>事務局への返金額</t>
    <rPh sb="0" eb="3">
      <t>ジムキョク</t>
    </rPh>
    <rPh sb="5" eb="7">
      <t>ヘンキン</t>
    </rPh>
    <rPh sb="7" eb="8">
      <t>ガク</t>
    </rPh>
    <phoneticPr fontId="1"/>
  </si>
  <si>
    <t>全国 中 学 校 体 育 大 会</t>
    <rPh sb="0" eb="2">
      <t>ゼンコク</t>
    </rPh>
    <rPh sb="3" eb="4">
      <t>ナカ</t>
    </rPh>
    <rPh sb="5" eb="6">
      <t>ガク</t>
    </rPh>
    <rPh sb="7" eb="8">
      <t>コウ</t>
    </rPh>
    <rPh sb="9" eb="10">
      <t>カラダ</t>
    </rPh>
    <rPh sb="11" eb="12">
      <t>イク</t>
    </rPh>
    <rPh sb="13" eb="14">
      <t>ダイ</t>
    </rPh>
    <rPh sb="15" eb="16">
      <t>カイ</t>
    </rPh>
    <phoneticPr fontId="1"/>
  </si>
  <si>
    <t>札幌市立○○中学校</t>
    <rPh sb="0" eb="3">
      <t>サッポロシ</t>
    </rPh>
    <rPh sb="3" eb="4">
      <t>リツ</t>
    </rPh>
    <rPh sb="6" eb="9">
      <t>チュウガッコウ</t>
    </rPh>
    <phoneticPr fontId="1"/>
  </si>
  <si>
    <t>　○　○　</t>
    <phoneticPr fontId="1"/>
  </si>
  <si>
    <t>　○　○</t>
    <phoneticPr fontId="1"/>
  </si>
  <si>
    <t>全　国 中 学 校 体 育 大 会</t>
    <rPh sb="0" eb="1">
      <t>ゼン</t>
    </rPh>
    <rPh sb="2" eb="3">
      <t>クニ</t>
    </rPh>
    <rPh sb="4" eb="5">
      <t>ナカ</t>
    </rPh>
    <rPh sb="6" eb="7">
      <t>ガク</t>
    </rPh>
    <rPh sb="8" eb="9">
      <t>コウ</t>
    </rPh>
    <rPh sb="10" eb="11">
      <t>カラダ</t>
    </rPh>
    <rPh sb="12" eb="13">
      <t>イク</t>
    </rPh>
    <rPh sb="14" eb="15">
      <t>ダイ</t>
    </rPh>
    <rPh sb="16" eb="17">
      <t>カイ</t>
    </rPh>
    <phoneticPr fontId="1"/>
  </si>
  <si>
    <t>（　　　　　　　　　　　　　　　　）</t>
    <phoneticPr fontId="1"/>
  </si>
  <si>
    <t>）</t>
    <phoneticPr fontId="1"/>
  </si>
  <si>
    <t>（</t>
    <phoneticPr fontId="1"/>
  </si>
  <si>
    <t>（　</t>
    <phoneticPr fontId="1"/>
  </si>
  <si>
    <t>◎返金合計額</t>
    <phoneticPr fontId="1"/>
  </si>
  <si>
    <t>（ア）＋（イ）＋（ウ）</t>
    <phoneticPr fontId="1"/>
  </si>
  <si>
    <t>←最初に種目を選択してください。</t>
    <rPh sb="1" eb="3">
      <t>サイショ</t>
    </rPh>
    <rPh sb="4" eb="6">
      <t>シュモク</t>
    </rPh>
    <rPh sb="7" eb="9">
      <t>センタク</t>
    </rPh>
    <phoneticPr fontId="1"/>
  </si>
  <si>
    <t>宿泊半額</t>
    <rPh sb="0" eb="2">
      <t>シュクハク</t>
    </rPh>
    <rPh sb="2" eb="4">
      <t>ハンガク</t>
    </rPh>
    <phoneticPr fontId="1"/>
  </si>
  <si>
    <t>　記載責任者名〔　　　　　　　　　　　　　　　　　　　　　　　　　　　　　　　　　　印〕</t>
    <rPh sb="1" eb="3">
      <t>キサイ</t>
    </rPh>
    <rPh sb="3" eb="6">
      <t>セキニンシャ</t>
    </rPh>
    <rPh sb="6" eb="7">
      <t>メイ</t>
    </rPh>
    <rPh sb="42" eb="43">
      <t>イン</t>
    </rPh>
    <phoneticPr fontId="1"/>
  </si>
  <si>
    <t>長野県長野市</t>
    <rPh sb="0" eb="3">
      <t>ナガノケン</t>
    </rPh>
    <rPh sb="3" eb="6">
      <t>ナガノシ</t>
    </rPh>
    <phoneticPr fontId="1"/>
  </si>
  <si>
    <t>全国中学校スキー大会アルペン男子GSL</t>
    <rPh sb="0" eb="2">
      <t>ゼンコク</t>
    </rPh>
    <rPh sb="2" eb="5">
      <t>チュウガッコウ</t>
    </rPh>
    <rPh sb="8" eb="10">
      <t>タイカイ</t>
    </rPh>
    <rPh sb="14" eb="16">
      <t>ダンシ</t>
    </rPh>
    <phoneticPr fontId="1"/>
  </si>
  <si>
    <t>全国中学校スキー大会アルペン女子GSL</t>
    <rPh sb="0" eb="2">
      <t>ゼンコク</t>
    </rPh>
    <rPh sb="2" eb="5">
      <t>チュウガッコウ</t>
    </rPh>
    <rPh sb="8" eb="10">
      <t>タイカイ</t>
    </rPh>
    <rPh sb="14" eb="16">
      <t>ジョシ</t>
    </rPh>
    <phoneticPr fontId="1"/>
  </si>
  <si>
    <t>全国中学校スキー大会アルペン男子SL</t>
    <rPh sb="0" eb="2">
      <t>ゼンコク</t>
    </rPh>
    <rPh sb="2" eb="5">
      <t>チュウガッコウ</t>
    </rPh>
    <rPh sb="8" eb="10">
      <t>タイカイ</t>
    </rPh>
    <rPh sb="14" eb="16">
      <t>ダンシ</t>
    </rPh>
    <phoneticPr fontId="1"/>
  </si>
  <si>
    <t>全国中学校スキー大会アルペン女子SL</t>
    <rPh sb="0" eb="2">
      <t>ゼンコク</t>
    </rPh>
    <rPh sb="2" eb="5">
      <t>チュウガッコウ</t>
    </rPh>
    <rPh sb="8" eb="10">
      <t>タイカイ</t>
    </rPh>
    <rPh sb="14" eb="16">
      <t>ジョシ</t>
    </rPh>
    <phoneticPr fontId="1"/>
  </si>
  <si>
    <t>全国中学校スキー大会ノルディック・ジャンプ</t>
    <rPh sb="0" eb="2">
      <t>ゼンコク</t>
    </rPh>
    <rPh sb="2" eb="5">
      <t>チュウガッコウ</t>
    </rPh>
    <rPh sb="8" eb="10">
      <t>タイカイ</t>
    </rPh>
    <phoneticPr fontId="1"/>
  </si>
  <si>
    <t>全国中学校スキー大会ノルディックコンバインド</t>
    <rPh sb="0" eb="2">
      <t>ゼンコク</t>
    </rPh>
    <rPh sb="2" eb="5">
      <t>チュウガッコウ</t>
    </rPh>
    <rPh sb="8" eb="10">
      <t>タイカイ</t>
    </rPh>
    <phoneticPr fontId="1"/>
  </si>
  <si>
    <t>全国中学校スキー大会ノルディッククロスカントリー</t>
    <rPh sb="0" eb="2">
      <t>ゼンコク</t>
    </rPh>
    <rPh sb="2" eb="5">
      <t>チュウガッコウ</t>
    </rPh>
    <rPh sb="8" eb="10">
      <t>タイカイ</t>
    </rPh>
    <phoneticPr fontId="1"/>
  </si>
  <si>
    <t>全国中学校スケート大会スピードスケート</t>
    <rPh sb="0" eb="2">
      <t>ゼンコク</t>
    </rPh>
    <rPh sb="2" eb="5">
      <t>チュウガッコウ</t>
    </rPh>
    <rPh sb="9" eb="11">
      <t>タイカイ</t>
    </rPh>
    <phoneticPr fontId="1"/>
  </si>
  <si>
    <t>全国中学校スケート大会フィギュアスケート</t>
    <rPh sb="0" eb="2">
      <t>ゼンコク</t>
    </rPh>
    <rPh sb="2" eb="5">
      <t>チュウガッコウ</t>
    </rPh>
    <rPh sb="9" eb="11">
      <t>タイカイ</t>
    </rPh>
    <phoneticPr fontId="1"/>
  </si>
  <si>
    <t>全国中学校アイスホッケー大会</t>
    <rPh sb="0" eb="2">
      <t>ゼンコク</t>
    </rPh>
    <rPh sb="2" eb="5">
      <t>チュウガッコウ</t>
    </rPh>
    <rPh sb="12" eb="14">
      <t>タイカイ</t>
    </rPh>
    <phoneticPr fontId="1"/>
  </si>
  <si>
    <t>長野県野沢温泉村</t>
    <rPh sb="0" eb="2">
      <t>ナガノ</t>
    </rPh>
    <rPh sb="2" eb="3">
      <t>ケン</t>
    </rPh>
    <rPh sb="3" eb="5">
      <t>ノザワ</t>
    </rPh>
    <rPh sb="5" eb="8">
      <t>オンセンムラ</t>
    </rPh>
    <phoneticPr fontId="1"/>
  </si>
  <si>
    <t>令和７年２月４日</t>
  </si>
  <si>
    <t>長野県野沢温泉村</t>
  </si>
  <si>
    <t>令和７年　月　　日</t>
    <rPh sb="0" eb="2">
      <t>レイワ</t>
    </rPh>
    <rPh sb="3" eb="4">
      <t>ネン</t>
    </rPh>
    <rPh sb="5" eb="6">
      <t>ガツ</t>
    </rPh>
    <rPh sb="8" eb="9">
      <t>ニチ</t>
    </rPh>
    <phoneticPr fontId="1"/>
  </si>
  <si>
    <t>令和８年２月３日</t>
    <rPh sb="0" eb="2">
      <t>レイワ</t>
    </rPh>
    <rPh sb="3" eb="4">
      <t>ネン</t>
    </rPh>
    <rPh sb="5" eb="6">
      <t>ガツ</t>
    </rPh>
    <rPh sb="7" eb="8">
      <t>ニチ</t>
    </rPh>
    <phoneticPr fontId="1"/>
  </si>
  <si>
    <r>
      <t>令和８年２月３日～</t>
    </r>
    <r>
      <rPr>
        <sz val="10"/>
        <rFont val="Microsoft YaHei"/>
        <family val="1"/>
        <charset val="134"/>
      </rPr>
      <t>２月４日まで</t>
    </r>
    <rPh sb="0" eb="2">
      <t>レイワ</t>
    </rPh>
    <rPh sb="3" eb="4">
      <t>ネン</t>
    </rPh>
    <rPh sb="5" eb="6">
      <t>ガツ</t>
    </rPh>
    <rPh sb="7" eb="8">
      <t>ニチ</t>
    </rPh>
    <rPh sb="10" eb="11">
      <t>ガツ</t>
    </rPh>
    <rPh sb="12" eb="13">
      <t>ヒ</t>
    </rPh>
    <phoneticPr fontId="1"/>
  </si>
  <si>
    <r>
      <t>令和８年２月３日～</t>
    </r>
    <r>
      <rPr>
        <sz val="10"/>
        <rFont val="Microsoft YaHei"/>
        <family val="1"/>
        <charset val="134"/>
      </rPr>
      <t>２月５日まで</t>
    </r>
    <rPh sb="0" eb="2">
      <t>レイワ</t>
    </rPh>
    <rPh sb="3" eb="4">
      <t>ネン</t>
    </rPh>
    <rPh sb="5" eb="6">
      <t>ガツ</t>
    </rPh>
    <rPh sb="7" eb="8">
      <t>ニチ</t>
    </rPh>
    <rPh sb="10" eb="11">
      <t>ガツ</t>
    </rPh>
    <rPh sb="12" eb="13">
      <t>ヒ</t>
    </rPh>
    <phoneticPr fontId="1"/>
  </si>
  <si>
    <r>
      <t>令和８年２月３日～</t>
    </r>
    <r>
      <rPr>
        <sz val="10"/>
        <rFont val="Microsoft YaHei"/>
        <family val="1"/>
        <charset val="134"/>
      </rPr>
      <t>２月６日まで</t>
    </r>
    <rPh sb="0" eb="2">
      <t>レイワ</t>
    </rPh>
    <rPh sb="3" eb="4">
      <t>ネン</t>
    </rPh>
    <rPh sb="5" eb="6">
      <t>ガツ</t>
    </rPh>
    <rPh sb="7" eb="8">
      <t>ニチ</t>
    </rPh>
    <rPh sb="10" eb="11">
      <t>ガツ</t>
    </rPh>
    <rPh sb="12" eb="13">
      <t>ヒ</t>
    </rPh>
    <phoneticPr fontId="1"/>
  </si>
  <si>
    <r>
      <t>令和７年２月３日～</t>
    </r>
    <r>
      <rPr>
        <sz val="10"/>
        <rFont val="Microsoft YaHei"/>
        <family val="1"/>
        <charset val="134"/>
      </rPr>
      <t>２月４日まで</t>
    </r>
    <rPh sb="0" eb="2">
      <t>レイワ</t>
    </rPh>
    <rPh sb="3" eb="4">
      <t>ネン</t>
    </rPh>
    <rPh sb="5" eb="6">
      <t>ガツ</t>
    </rPh>
    <rPh sb="7" eb="8">
      <t>ニチ</t>
    </rPh>
    <rPh sb="10" eb="11">
      <t>ガツ</t>
    </rPh>
    <rPh sb="12" eb="13">
      <t>ヒ</t>
    </rPh>
    <phoneticPr fontId="1"/>
  </si>
  <si>
    <r>
      <t>令和８年２月３日～</t>
    </r>
    <r>
      <rPr>
        <sz val="10"/>
        <rFont val="Microsoft YaHei"/>
        <family val="1"/>
        <charset val="134"/>
      </rPr>
      <t>２月６日まで</t>
    </r>
    <rPh sb="0" eb="2">
      <t>レイワ</t>
    </rPh>
    <rPh sb="3" eb="4">
      <t>ネン</t>
    </rPh>
    <rPh sb="5" eb="6">
      <t>ガツ</t>
    </rPh>
    <rPh sb="7" eb="8">
      <t>ニチ</t>
    </rPh>
    <rPh sb="10" eb="11">
      <t>ヒ</t>
    </rPh>
    <phoneticPr fontId="1"/>
  </si>
  <si>
    <r>
      <t>令和８年１月31日～</t>
    </r>
    <r>
      <rPr>
        <sz val="10"/>
        <rFont val="Microsoft YaHei"/>
        <family val="1"/>
        <charset val="134"/>
      </rPr>
      <t>２月３日まで</t>
    </r>
    <rPh sb="0" eb="2">
      <t>レイワ</t>
    </rPh>
    <rPh sb="3" eb="4">
      <t>ネン</t>
    </rPh>
    <rPh sb="5" eb="6">
      <t>ガツ</t>
    </rPh>
    <rPh sb="8" eb="9">
      <t>ニチ</t>
    </rPh>
    <rPh sb="11" eb="12">
      <t>ヒ</t>
    </rPh>
    <phoneticPr fontId="1"/>
  </si>
  <si>
    <r>
      <t>令和８年２月１日～</t>
    </r>
    <r>
      <rPr>
        <sz val="10"/>
        <rFont val="Microsoft YaHei"/>
        <family val="1"/>
        <charset val="134"/>
      </rPr>
      <t>２月３日まで</t>
    </r>
    <rPh sb="0" eb="2">
      <t>レイワ</t>
    </rPh>
    <rPh sb="3" eb="4">
      <t>ネン</t>
    </rPh>
    <rPh sb="5" eb="6">
      <t>ガツ</t>
    </rPh>
    <rPh sb="7" eb="8">
      <t>ニチ</t>
    </rPh>
    <rPh sb="10" eb="11">
      <t>ガツ</t>
    </rPh>
    <rPh sb="12" eb="13">
      <t>ヒ</t>
    </rPh>
    <phoneticPr fontId="1"/>
  </si>
  <si>
    <t>群馬県渋川市</t>
    <rPh sb="0" eb="3">
      <t>グンマケン</t>
    </rPh>
    <rPh sb="3" eb="5">
      <t>シブカワ</t>
    </rPh>
    <rPh sb="5" eb="6">
      <t>シ</t>
    </rPh>
    <phoneticPr fontId="1"/>
  </si>
  <si>
    <t>令和８年　　　　月　　　　　日</t>
    <rPh sb="0" eb="2">
      <t>レイワ</t>
    </rPh>
    <rPh sb="3" eb="4">
      <t>ネン</t>
    </rPh>
    <rPh sb="8" eb="9">
      <t>ガツ</t>
    </rPh>
    <rPh sb="14" eb="15">
      <t>ニチ</t>
    </rPh>
    <phoneticPr fontId="1"/>
  </si>
  <si>
    <t>会　長　　小　林　　大　介</t>
    <rPh sb="0" eb="1">
      <t>カイ</t>
    </rPh>
    <rPh sb="2" eb="3">
      <t>ナガ</t>
    </rPh>
    <rPh sb="5" eb="6">
      <t>ショウ</t>
    </rPh>
    <rPh sb="7" eb="8">
      <t>ハヤシ</t>
    </rPh>
    <rPh sb="10" eb="11">
      <t>ダイ</t>
    </rPh>
    <rPh sb="12" eb="13">
      <t>スケ</t>
    </rPh>
    <phoneticPr fontId="1"/>
  </si>
  <si>
    <r>
      <t>令和８年１月22日～１</t>
    </r>
    <r>
      <rPr>
        <sz val="10"/>
        <rFont val="Microsoft YaHei"/>
        <family val="1"/>
        <charset val="134"/>
      </rPr>
      <t>月</t>
    </r>
    <r>
      <rPr>
        <sz val="10"/>
        <rFont val="UD デジタル 教科書体 NK-R"/>
        <family val="1"/>
      </rPr>
      <t>25</t>
    </r>
    <r>
      <rPr>
        <sz val="10"/>
        <rFont val="Microsoft YaHei"/>
        <family val="1"/>
        <charset val="134"/>
      </rPr>
      <t>日まで</t>
    </r>
    <rPh sb="0" eb="2">
      <t>レイワ</t>
    </rPh>
    <rPh sb="3" eb="4">
      <t>ネン</t>
    </rPh>
    <rPh sb="5" eb="6">
      <t>ガツ</t>
    </rPh>
    <rPh sb="8" eb="9">
      <t>ニチ</t>
    </rPh>
    <rPh sb="11" eb="12">
      <t>ガツ</t>
    </rPh>
    <rPh sb="14" eb="15">
      <t>ヒ</t>
    </rPh>
    <phoneticPr fontId="1"/>
  </si>
  <si>
    <t>会　長　小林　大介</t>
    <rPh sb="0" eb="1">
      <t>カイ</t>
    </rPh>
    <rPh sb="2" eb="3">
      <t>ナガ</t>
    </rPh>
    <rPh sb="4" eb="6">
      <t>コバヤシ</t>
    </rPh>
    <rPh sb="7" eb="9">
      <t>ダイスケ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</si>
</sst>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m/d;@"/>
    <numFmt numFmtId="177" formatCode="#,##0_);[Red]\(#,##0\)"/>
  </numFmts>
  <fonts count="15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HGS教科書体"/>
      <family val="1"/>
      <charset val="128"/>
    </font>
    <font>
      <sz val="11"/>
      <name val="UD デジタル 教科書体 NK-R"/>
      <family val="1"/>
      <charset val="128"/>
    </font>
    <font>
      <i/>
      <sz val="11"/>
      <name val="UD デジタル 教科書体 NK-R"/>
      <family val="1"/>
      <charset val="128"/>
    </font>
    <font>
      <sz val="10"/>
      <name val="UD デジタル 教科書体 NK-R"/>
      <family val="1"/>
      <charset val="128"/>
    </font>
    <font>
      <b/>
      <sz val="14"/>
      <name val="UD デジタル 教科書体 NK-R"/>
      <family val="1"/>
      <charset val="128"/>
    </font>
    <font>
      <b/>
      <sz val="11"/>
      <name val="UD デジタル 教科書体 NK-R"/>
      <family val="1"/>
      <charset val="128"/>
    </font>
    <font>
      <b/>
      <sz val="20"/>
      <name val="UD デジタル 教科書体 NK-R"/>
      <family val="1"/>
      <charset val="128"/>
    </font>
    <font>
      <sz val="14"/>
      <name val="UD デジタル 教科書体 NK-R"/>
      <family val="1"/>
      <charset val="128"/>
    </font>
    <font>
      <b/>
      <sz val="12"/>
      <name val="UD デジタル 教科書体 NK-R"/>
      <family val="1"/>
      <charset val="128"/>
    </font>
    <font>
      <sz val="12"/>
      <name val="UD デジタル 教科書体 NK-R"/>
      <family val="1"/>
      <charset val="128"/>
    </font>
    <font>
      <b/>
      <i/>
      <sz val="12"/>
      <name val="UD デジタル 教科書体 NK-R"/>
      <family val="1"/>
      <charset val="128"/>
    </font>
    <font>
      <sz val="10"/>
      <name val="Microsoft YaHei"/>
      <family val="1"/>
      <charset val="134"/>
    </font>
    <font>
      <sz val="10"/>
      <name val="UD デジタル 教科書体 NK-R"/>
      <family val="1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3">
    <border>
      <left/>
      <right/>
      <top/>
      <bottom/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/>
      <bottom/>
      <diagonal/>
    </border>
    <border>
      <left/>
      <right/>
      <top style="hair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06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right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/>
    <xf numFmtId="0" fontId="3" fillId="0" borderId="0" xfId="0" applyFont="1" applyAlignment="1">
      <alignment horizontal="right"/>
    </xf>
    <xf numFmtId="0" fontId="5" fillId="0" borderId="0" xfId="0" applyFont="1">
      <alignment vertical="center"/>
    </xf>
    <xf numFmtId="0" fontId="4" fillId="0" borderId="0" xfId="0" applyFont="1" applyAlignment="1">
      <alignment horizontal="right" vertical="center"/>
    </xf>
    <xf numFmtId="0" fontId="3" fillId="0" borderId="0" xfId="0" applyFont="1" applyAlignment="1">
      <alignment horizontal="left" vertical="center"/>
    </xf>
    <xf numFmtId="0" fontId="3" fillId="0" borderId="14" xfId="0" applyFont="1" applyBorder="1">
      <alignment vertical="center"/>
    </xf>
    <xf numFmtId="0" fontId="3" fillId="0" borderId="15" xfId="0" applyFont="1" applyBorder="1">
      <alignment vertical="center"/>
    </xf>
    <xf numFmtId="0" fontId="3" fillId="0" borderId="16" xfId="0" applyFont="1" applyBorder="1">
      <alignment vertical="center"/>
    </xf>
    <xf numFmtId="3" fontId="3" fillId="0" borderId="0" xfId="0" applyNumberFormat="1" applyFont="1">
      <alignment vertical="center"/>
    </xf>
    <xf numFmtId="0" fontId="3" fillId="0" borderId="17" xfId="0" applyFont="1" applyBorder="1">
      <alignment vertical="center"/>
    </xf>
    <xf numFmtId="0" fontId="3" fillId="0" borderId="18" xfId="0" applyFont="1" applyBorder="1">
      <alignment vertical="center"/>
    </xf>
    <xf numFmtId="0" fontId="3" fillId="0" borderId="9" xfId="0" applyFont="1" applyBorder="1">
      <alignment vertical="center"/>
    </xf>
    <xf numFmtId="0" fontId="3" fillId="0" borderId="19" xfId="0" applyFont="1" applyBorder="1">
      <alignment vertical="center"/>
    </xf>
    <xf numFmtId="0" fontId="3" fillId="0" borderId="20" xfId="0" applyFont="1" applyBorder="1">
      <alignment vertical="center"/>
    </xf>
    <xf numFmtId="0" fontId="3" fillId="0" borderId="21" xfId="0" applyFont="1" applyBorder="1">
      <alignment vertical="center"/>
    </xf>
    <xf numFmtId="0" fontId="3" fillId="0" borderId="21" xfId="0" applyFont="1" applyBorder="1" applyAlignment="1">
      <alignment horizontal="right" vertical="center"/>
    </xf>
    <xf numFmtId="3" fontId="3" fillId="0" borderId="21" xfId="0" applyNumberFormat="1" applyFont="1" applyBorder="1">
      <alignment vertical="center"/>
    </xf>
    <xf numFmtId="0" fontId="3" fillId="0" borderId="22" xfId="0" applyFont="1" applyBorder="1">
      <alignment vertical="center"/>
    </xf>
    <xf numFmtId="0" fontId="3" fillId="0" borderId="10" xfId="0" applyFont="1" applyBorder="1">
      <alignment vertical="center"/>
    </xf>
    <xf numFmtId="0" fontId="3" fillId="0" borderId="11" xfId="0" applyFont="1" applyBorder="1">
      <alignment vertical="center"/>
    </xf>
    <xf numFmtId="3" fontId="3" fillId="0" borderId="11" xfId="0" applyNumberFormat="1" applyFont="1" applyBorder="1">
      <alignment vertical="center"/>
    </xf>
    <xf numFmtId="0" fontId="3" fillId="0" borderId="12" xfId="0" applyFont="1" applyBorder="1">
      <alignment vertical="center"/>
    </xf>
    <xf numFmtId="0" fontId="3" fillId="0" borderId="1" xfId="0" applyFont="1" applyBorder="1">
      <alignment vertical="center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7" fillId="0" borderId="7" xfId="0" applyFont="1" applyBorder="1">
      <alignment vertical="center"/>
    </xf>
    <xf numFmtId="3" fontId="3" fillId="0" borderId="0" xfId="0" applyNumberFormat="1" applyFont="1" applyAlignment="1">
      <alignment horizontal="right" vertical="center"/>
    </xf>
    <xf numFmtId="0" fontId="3" fillId="0" borderId="8" xfId="0" applyFont="1" applyBorder="1">
      <alignment vertical="center"/>
    </xf>
    <xf numFmtId="0" fontId="3" fillId="0" borderId="4" xfId="0" applyFont="1" applyBorder="1">
      <alignment vertical="center"/>
    </xf>
    <xf numFmtId="0" fontId="3" fillId="0" borderId="5" xfId="0" applyFont="1" applyBorder="1">
      <alignment vertical="center"/>
    </xf>
    <xf numFmtId="0" fontId="3" fillId="0" borderId="6" xfId="0" applyFont="1" applyBorder="1">
      <alignment vertical="center"/>
    </xf>
    <xf numFmtId="0" fontId="7" fillId="2" borderId="13" xfId="0" applyFont="1" applyFill="1" applyBorder="1">
      <alignment vertical="center"/>
    </xf>
    <xf numFmtId="0" fontId="3" fillId="2" borderId="14" xfId="0" applyFont="1" applyFill="1" applyBorder="1">
      <alignment vertical="center"/>
    </xf>
    <xf numFmtId="0" fontId="3" fillId="0" borderId="42" xfId="0" applyFont="1" applyBorder="1">
      <alignment vertical="center"/>
    </xf>
    <xf numFmtId="0" fontId="3" fillId="2" borderId="15" xfId="0" applyFont="1" applyFill="1" applyBorder="1">
      <alignment vertical="center"/>
    </xf>
    <xf numFmtId="0" fontId="3" fillId="2" borderId="16" xfId="0" applyFont="1" applyFill="1" applyBorder="1">
      <alignment vertical="center"/>
    </xf>
    <xf numFmtId="3" fontId="8" fillId="2" borderId="0" xfId="0" applyNumberFormat="1" applyFont="1" applyFill="1">
      <alignment vertical="center"/>
    </xf>
    <xf numFmtId="0" fontId="3" fillId="2" borderId="0" xfId="0" applyFont="1" applyFill="1">
      <alignment vertical="center"/>
    </xf>
    <xf numFmtId="0" fontId="3" fillId="2" borderId="17" xfId="0" applyFont="1" applyFill="1" applyBorder="1">
      <alignment vertical="center"/>
    </xf>
    <xf numFmtId="0" fontId="3" fillId="2" borderId="20" xfId="0" applyFont="1" applyFill="1" applyBorder="1">
      <alignment vertical="center"/>
    </xf>
    <xf numFmtId="0" fontId="3" fillId="2" borderId="21" xfId="0" applyFont="1" applyFill="1" applyBorder="1">
      <alignment vertical="center"/>
    </xf>
    <xf numFmtId="0" fontId="3" fillId="2" borderId="22" xfId="0" applyFont="1" applyFill="1" applyBorder="1">
      <alignment vertical="center"/>
    </xf>
    <xf numFmtId="0" fontId="9" fillId="0" borderId="23" xfId="0" applyFont="1" applyBorder="1" applyAlignment="1">
      <alignment horizontal="center" vertical="center" shrinkToFit="1"/>
    </xf>
    <xf numFmtId="0" fontId="5" fillId="0" borderId="24" xfId="0" applyFont="1" applyBorder="1" applyAlignment="1">
      <alignment horizontal="center" vertical="center"/>
    </xf>
    <xf numFmtId="56" fontId="5" fillId="0" borderId="23" xfId="0" applyNumberFormat="1" applyFont="1" applyBorder="1" applyAlignment="1">
      <alignment horizontal="center" vertical="center"/>
    </xf>
    <xf numFmtId="0" fontId="5" fillId="0" borderId="25" xfId="0" applyFont="1" applyBorder="1" applyAlignment="1">
      <alignment horizontal="center" vertical="center"/>
    </xf>
    <xf numFmtId="56" fontId="5" fillId="0" borderId="26" xfId="0" applyNumberFormat="1" applyFont="1" applyBorder="1" applyAlignment="1">
      <alignment horizontal="center" vertical="center"/>
    </xf>
    <xf numFmtId="56" fontId="5" fillId="0" borderId="25" xfId="0" applyNumberFormat="1" applyFont="1" applyBorder="1">
      <alignment vertical="center"/>
    </xf>
    <xf numFmtId="176" fontId="5" fillId="0" borderId="24" xfId="0" applyNumberFormat="1" applyFont="1" applyBorder="1" applyAlignment="1">
      <alignment horizontal="center" vertical="center"/>
    </xf>
    <xf numFmtId="176" fontId="3" fillId="0" borderId="26" xfId="0" applyNumberFormat="1" applyFont="1" applyBorder="1" applyAlignment="1">
      <alignment horizontal="center" vertical="center"/>
    </xf>
    <xf numFmtId="177" fontId="10" fillId="0" borderId="28" xfId="0" applyNumberFormat="1" applyFont="1" applyBorder="1" applyAlignment="1">
      <alignment horizontal="right" vertical="center"/>
    </xf>
    <xf numFmtId="177" fontId="11" fillId="0" borderId="24" xfId="0" applyNumberFormat="1" applyFont="1" applyBorder="1" applyAlignment="1">
      <alignment horizontal="right" vertical="center"/>
    </xf>
    <xf numFmtId="177" fontId="11" fillId="0" borderId="27" xfId="0" applyNumberFormat="1" applyFont="1" applyBorder="1" applyAlignment="1">
      <alignment horizontal="right" vertical="center"/>
    </xf>
    <xf numFmtId="177" fontId="11" fillId="0" borderId="29" xfId="0" applyNumberFormat="1" applyFont="1" applyBorder="1" applyAlignment="1">
      <alignment horizontal="right" vertical="center"/>
    </xf>
    <xf numFmtId="177" fontId="11" fillId="0" borderId="23" xfId="0" applyNumberFormat="1" applyFont="1" applyBorder="1" applyAlignment="1">
      <alignment horizontal="right" vertical="center"/>
    </xf>
    <xf numFmtId="177" fontId="12" fillId="0" borderId="30" xfId="0" applyNumberFormat="1" applyFont="1" applyBorder="1" applyAlignment="1">
      <alignment horizontal="right" vertical="center"/>
    </xf>
    <xf numFmtId="0" fontId="9" fillId="0" borderId="36" xfId="0" applyFont="1" applyBorder="1" applyAlignment="1">
      <alignment horizontal="center" vertical="center" shrinkToFit="1"/>
    </xf>
    <xf numFmtId="0" fontId="5" fillId="0" borderId="35" xfId="0" applyFont="1" applyBorder="1" applyAlignment="1">
      <alignment horizontal="center" vertical="center"/>
    </xf>
    <xf numFmtId="0" fontId="5" fillId="0" borderId="34" xfId="0" applyFont="1" applyBorder="1" applyAlignment="1">
      <alignment horizontal="center" vertical="center"/>
    </xf>
    <xf numFmtId="177" fontId="10" fillId="0" borderId="36" xfId="0" applyNumberFormat="1" applyFont="1" applyBorder="1" applyAlignment="1">
      <alignment horizontal="right" vertical="center"/>
    </xf>
    <xf numFmtId="177" fontId="11" fillId="0" borderId="32" xfId="0" applyNumberFormat="1" applyFont="1" applyBorder="1" applyAlignment="1">
      <alignment horizontal="right" vertical="center"/>
    </xf>
    <xf numFmtId="177" fontId="11" fillId="0" borderId="37" xfId="0" applyNumberFormat="1" applyFont="1" applyBorder="1" applyAlignment="1">
      <alignment horizontal="right" vertical="center"/>
    </xf>
    <xf numFmtId="177" fontId="10" fillId="0" borderId="33" xfId="0" applyNumberFormat="1" applyFont="1" applyBorder="1" applyAlignment="1">
      <alignment horizontal="right" vertical="center"/>
    </xf>
    <xf numFmtId="177" fontId="11" fillId="0" borderId="35" xfId="0" applyNumberFormat="1" applyFont="1" applyBorder="1" applyAlignment="1">
      <alignment horizontal="right" vertical="center"/>
    </xf>
    <xf numFmtId="0" fontId="9" fillId="0" borderId="36" xfId="0" applyFont="1" applyBorder="1" applyAlignment="1">
      <alignment horizontal="center" vertical="center" wrapText="1" shrinkToFit="1"/>
    </xf>
    <xf numFmtId="0" fontId="5" fillId="0" borderId="35" xfId="0" applyFont="1" applyBorder="1" applyAlignment="1">
      <alignment horizontal="center" vertical="center" wrapText="1"/>
    </xf>
    <xf numFmtId="0" fontId="5" fillId="0" borderId="38" xfId="0" applyFont="1" applyBorder="1" applyAlignment="1">
      <alignment horizontal="center" vertical="center"/>
    </xf>
    <xf numFmtId="177" fontId="10" fillId="0" borderId="31" xfId="0" applyNumberFormat="1" applyFont="1" applyBorder="1" applyAlignment="1">
      <alignment horizontal="right" vertical="center"/>
    </xf>
    <xf numFmtId="0" fontId="9" fillId="0" borderId="36" xfId="0" applyFont="1" applyBorder="1" applyAlignment="1">
      <alignment horizontal="center" vertical="center" wrapText="1"/>
    </xf>
    <xf numFmtId="0" fontId="9" fillId="0" borderId="39" xfId="0" applyFont="1" applyBorder="1" applyAlignment="1">
      <alignment horizontal="center" vertical="center" wrapText="1" shrinkToFit="1"/>
    </xf>
    <xf numFmtId="0" fontId="5" fillId="0" borderId="40" xfId="0" applyFont="1" applyBorder="1" applyAlignment="1">
      <alignment horizontal="center" vertical="center"/>
    </xf>
    <xf numFmtId="0" fontId="3" fillId="0" borderId="0" xfId="0" applyFont="1" applyProtection="1">
      <alignment vertical="center"/>
      <protection locked="0"/>
    </xf>
    <xf numFmtId="56" fontId="3" fillId="0" borderId="0" xfId="0" applyNumberFormat="1" applyFont="1">
      <alignment vertical="center"/>
    </xf>
    <xf numFmtId="0" fontId="3" fillId="0" borderId="0" xfId="0" applyFont="1" applyAlignment="1" applyProtection="1">
      <protection locked="0"/>
    </xf>
    <xf numFmtId="0" fontId="3" fillId="0" borderId="0" xfId="0" applyFont="1" applyAlignment="1" applyProtection="1">
      <alignment horizontal="right"/>
      <protection locked="0"/>
    </xf>
    <xf numFmtId="0" fontId="9" fillId="0" borderId="0" xfId="0" applyFont="1" applyProtection="1">
      <alignment vertical="center"/>
      <protection locked="0"/>
    </xf>
    <xf numFmtId="0" fontId="9" fillId="0" borderId="0" xfId="0" applyFont="1">
      <alignment vertical="center"/>
    </xf>
    <xf numFmtId="0" fontId="3" fillId="0" borderId="11" xfId="0" applyFont="1" applyBorder="1" applyProtection="1">
      <alignment vertical="center"/>
      <protection locked="0"/>
    </xf>
    <xf numFmtId="0" fontId="7" fillId="0" borderId="13" xfId="0" applyFont="1" applyBorder="1">
      <alignment vertical="center"/>
    </xf>
    <xf numFmtId="0" fontId="8" fillId="0" borderId="0" xfId="0" applyFont="1">
      <alignment vertical="center"/>
    </xf>
    <xf numFmtId="49" fontId="5" fillId="0" borderId="25" xfId="0" applyNumberFormat="1" applyFont="1" applyBorder="1">
      <alignment vertical="center"/>
    </xf>
    <xf numFmtId="0" fontId="7" fillId="0" borderId="0" xfId="0" applyFont="1" applyAlignment="1">
      <alignment horizontal="left" vertical="center"/>
    </xf>
    <xf numFmtId="0" fontId="3" fillId="0" borderId="7" xfId="0" applyFont="1" applyBorder="1" applyAlignment="1" applyProtection="1">
      <alignment horizontal="center" vertical="center"/>
      <protection locked="0"/>
    </xf>
    <xf numFmtId="0" fontId="3" fillId="0" borderId="0" xfId="0" applyFont="1" applyAlignment="1" applyProtection="1">
      <alignment horizontal="center" vertical="center"/>
      <protection locked="0"/>
    </xf>
    <xf numFmtId="0" fontId="3" fillId="0" borderId="8" xfId="0" applyFont="1" applyBorder="1" applyAlignment="1" applyProtection="1">
      <alignment horizontal="center" vertical="center"/>
      <protection locked="0"/>
    </xf>
    <xf numFmtId="0" fontId="3" fillId="0" borderId="0" xfId="0" applyFont="1" applyAlignment="1" applyProtection="1">
      <alignment horizontal="right" vertical="center"/>
      <protection locked="0"/>
    </xf>
    <xf numFmtId="0" fontId="3" fillId="0" borderId="0" xfId="0" applyFont="1">
      <alignment vertical="center"/>
    </xf>
    <xf numFmtId="0" fontId="3" fillId="0" borderId="13" xfId="0" applyFont="1" applyBorder="1">
      <alignment vertical="center"/>
    </xf>
    <xf numFmtId="0" fontId="3" fillId="0" borderId="14" xfId="0" applyFont="1" applyBorder="1">
      <alignment vertical="center"/>
    </xf>
    <xf numFmtId="0" fontId="6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8" fillId="0" borderId="0" xfId="0" applyFont="1">
      <alignment vertical="center"/>
    </xf>
    <xf numFmtId="0" fontId="9" fillId="0" borderId="0" xfId="0" applyFont="1" applyProtection="1">
      <alignment vertical="center"/>
      <protection locked="0"/>
    </xf>
    <xf numFmtId="0" fontId="3" fillId="0" borderId="0" xfId="0" applyFont="1" applyProtection="1">
      <alignment vertical="center"/>
      <protection locked="0"/>
    </xf>
    <xf numFmtId="0" fontId="3" fillId="0" borderId="11" xfId="0" applyFont="1" applyBorder="1" applyProtection="1">
      <alignment vertical="center"/>
      <protection locked="0"/>
    </xf>
    <xf numFmtId="0" fontId="3" fillId="0" borderId="0" xfId="0" applyFont="1" applyAlignment="1">
      <alignment horizontal="right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3" fontId="3" fillId="0" borderId="41" xfId="0" applyNumberFormat="1" applyFont="1" applyBorder="1" applyAlignment="1">
      <alignment horizontal="center" vertical="center"/>
    </xf>
    <xf numFmtId="3" fontId="3" fillId="0" borderId="0" xfId="0" applyNumberFormat="1" applyFont="1" applyAlignment="1">
      <alignment horizontal="center" vertical="center"/>
    </xf>
    <xf numFmtId="3" fontId="8" fillId="2" borderId="0" xfId="0" applyNumberFormat="1" applyFont="1" applyFill="1">
      <alignment vertical="center"/>
    </xf>
    <xf numFmtId="0" fontId="8" fillId="2" borderId="0" xfId="0" applyFont="1" applyFill="1">
      <alignment vertical="center"/>
    </xf>
  </cellXfs>
  <cellStyles count="1">
    <cellStyle name="標準" xfId="0" builtinId="0"/>
  </cellStyles>
  <dxfs count="2"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85724</xdr:colOff>
      <xdr:row>1</xdr:row>
      <xdr:rowOff>133350</xdr:rowOff>
    </xdr:from>
    <xdr:to>
      <xdr:col>7</xdr:col>
      <xdr:colOff>400049</xdr:colOff>
      <xdr:row>3</xdr:row>
      <xdr:rowOff>19049</xdr:rowOff>
    </xdr:to>
    <xdr:sp macro="" textlink="">
      <xdr:nvSpPr>
        <xdr:cNvPr id="30" name="強調線吹き出し 1 29">
          <a:extLst>
            <a:ext uri="{FF2B5EF4-FFF2-40B4-BE49-F238E27FC236}">
              <a16:creationId xmlns:a16="http://schemas.microsoft.com/office/drawing/2014/main" id="{00000000-0008-0000-0100-00001E000000}"/>
            </a:ext>
          </a:extLst>
        </xdr:cNvPr>
        <xdr:cNvSpPr/>
      </xdr:nvSpPr>
      <xdr:spPr>
        <a:xfrm>
          <a:off x="3629024" y="285750"/>
          <a:ext cx="962025" cy="228599"/>
        </a:xfrm>
        <a:prstGeom prst="accentCallout1">
          <a:avLst>
            <a:gd name="adj1" fmla="val 46175"/>
            <a:gd name="adj2" fmla="val 106021"/>
            <a:gd name="adj3" fmla="val 3106"/>
            <a:gd name="adj4" fmla="val 221099"/>
          </a:avLst>
        </a:prstGeom>
        <a:gradFill flip="none" rotWithShape="1">
          <a:gsLst>
            <a:gs pos="100000">
              <a:schemeClr val="bg1">
                <a:lumMod val="85000"/>
              </a:schemeClr>
            </a:gs>
            <a:gs pos="38000">
              <a:schemeClr val="bg1">
                <a:lumMod val="97000"/>
                <a:alpha val="18000"/>
              </a:schemeClr>
            </a:gs>
            <a:gs pos="6000">
              <a:schemeClr val="bg1"/>
            </a:gs>
          </a:gsLst>
          <a:path path="circle">
            <a:fillToRect l="50000" t="50000" r="50000" b="50000"/>
          </a:path>
          <a:tileRect/>
        </a:gradFill>
        <a:ln>
          <a:solidFill>
            <a:schemeClr val="tx1">
              <a:lumMod val="95000"/>
              <a:lumOff val="5000"/>
              <a:alpha val="29000"/>
            </a:schemeClr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lIns="0" tIns="0" rIns="0" bIns="0" rtlCol="0" anchor="ctr" anchorCtr="1"/>
        <a:lstStyle/>
        <a:p>
          <a:pPr algn="l"/>
          <a:r>
            <a:rPr kumimoji="1" lang="ja-JP" altLang="en-US" sz="1100">
              <a:latin typeface="UD デジタル 教科書体 NK-R" panose="02020400000000000000" pitchFamily="18" charset="-128"/>
              <a:ea typeface="UD デジタル 教科書体 NK-R" panose="02020400000000000000" pitchFamily="18" charset="-128"/>
            </a:rPr>
            <a:t>提出日を記入</a:t>
          </a:r>
        </a:p>
      </xdr:txBody>
    </xdr:sp>
    <xdr:clientData/>
  </xdr:twoCellAnchor>
  <xdr:twoCellAnchor>
    <xdr:from>
      <xdr:col>10</xdr:col>
      <xdr:colOff>266699</xdr:colOff>
      <xdr:row>8</xdr:row>
      <xdr:rowOff>209550</xdr:rowOff>
    </xdr:from>
    <xdr:to>
      <xdr:col>11</xdr:col>
      <xdr:colOff>542924</xdr:colOff>
      <xdr:row>9</xdr:row>
      <xdr:rowOff>209549</xdr:rowOff>
    </xdr:to>
    <xdr:sp macro="" textlink="">
      <xdr:nvSpPr>
        <xdr:cNvPr id="31" name="強調線吹き出し 1 30">
          <a:extLst>
            <a:ext uri="{FF2B5EF4-FFF2-40B4-BE49-F238E27FC236}">
              <a16:creationId xmlns:a16="http://schemas.microsoft.com/office/drawing/2014/main" id="{00000000-0008-0000-0100-00001F000000}"/>
            </a:ext>
          </a:extLst>
        </xdr:cNvPr>
        <xdr:cNvSpPr/>
      </xdr:nvSpPr>
      <xdr:spPr>
        <a:xfrm>
          <a:off x="7019924" y="1581150"/>
          <a:ext cx="962025" cy="228599"/>
        </a:xfrm>
        <a:prstGeom prst="accentCallout1">
          <a:avLst>
            <a:gd name="adj1" fmla="val 46175"/>
            <a:gd name="adj2" fmla="val 106021"/>
            <a:gd name="adj3" fmla="val -5227"/>
            <a:gd name="adj4" fmla="val 200307"/>
          </a:avLst>
        </a:prstGeom>
        <a:gradFill flip="none" rotWithShape="1">
          <a:gsLst>
            <a:gs pos="100000">
              <a:schemeClr val="bg1">
                <a:lumMod val="85000"/>
              </a:schemeClr>
            </a:gs>
            <a:gs pos="38000">
              <a:schemeClr val="bg1">
                <a:lumMod val="97000"/>
                <a:alpha val="18000"/>
              </a:schemeClr>
            </a:gs>
            <a:gs pos="6000">
              <a:schemeClr val="bg1"/>
            </a:gs>
          </a:gsLst>
          <a:path path="circle">
            <a:fillToRect l="50000" t="50000" r="50000" b="50000"/>
          </a:path>
          <a:tileRect/>
        </a:gradFill>
        <a:ln>
          <a:solidFill>
            <a:schemeClr val="tx1">
              <a:lumMod val="85000"/>
              <a:lumOff val="15000"/>
              <a:alpha val="29000"/>
            </a:schemeClr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lIns="0" tIns="0" rIns="0" bIns="0" rtlCol="0" anchor="ctr" anchorCtr="1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6</xdr:col>
      <xdr:colOff>66674</xdr:colOff>
      <xdr:row>6</xdr:row>
      <xdr:rowOff>123825</xdr:rowOff>
    </xdr:from>
    <xdr:to>
      <xdr:col>7</xdr:col>
      <xdr:colOff>380999</xdr:colOff>
      <xdr:row>8</xdr:row>
      <xdr:rowOff>9524</xdr:rowOff>
    </xdr:to>
    <xdr:sp macro="" textlink="">
      <xdr:nvSpPr>
        <xdr:cNvPr id="32" name="強調線吹き出し 1 31">
          <a:extLst>
            <a:ext uri="{FF2B5EF4-FFF2-40B4-BE49-F238E27FC236}">
              <a16:creationId xmlns:a16="http://schemas.microsoft.com/office/drawing/2014/main" id="{00000000-0008-0000-0100-000020000000}"/>
            </a:ext>
          </a:extLst>
        </xdr:cNvPr>
        <xdr:cNvSpPr/>
      </xdr:nvSpPr>
      <xdr:spPr>
        <a:xfrm rot="21409100">
          <a:off x="3609974" y="1152525"/>
          <a:ext cx="962025" cy="228599"/>
        </a:xfrm>
        <a:prstGeom prst="accentCallout1">
          <a:avLst>
            <a:gd name="adj1" fmla="val 46175"/>
            <a:gd name="adj2" fmla="val 106021"/>
            <a:gd name="adj3" fmla="val -1060"/>
            <a:gd name="adj4" fmla="val 191396"/>
          </a:avLst>
        </a:prstGeom>
        <a:gradFill flip="none" rotWithShape="1">
          <a:gsLst>
            <a:gs pos="100000">
              <a:schemeClr val="bg1">
                <a:lumMod val="85000"/>
              </a:schemeClr>
            </a:gs>
            <a:gs pos="38000">
              <a:schemeClr val="bg1">
                <a:lumMod val="97000"/>
                <a:alpha val="18000"/>
              </a:schemeClr>
            </a:gs>
            <a:gs pos="6000">
              <a:schemeClr val="bg1"/>
            </a:gs>
          </a:gsLst>
          <a:path path="circle">
            <a:fillToRect l="50000" t="50000" r="50000" b="50000"/>
          </a:path>
          <a:tileRect/>
        </a:gradFill>
        <a:ln>
          <a:solidFill>
            <a:schemeClr val="tx1">
              <a:lumMod val="85000"/>
              <a:lumOff val="15000"/>
              <a:alpha val="29000"/>
            </a:schemeClr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lIns="0" tIns="0" rIns="0" bIns="0" rtlCol="0" anchor="ctr" anchorCtr="1"/>
        <a:lstStyle/>
        <a:p>
          <a:pPr algn="l"/>
          <a:r>
            <a:rPr kumimoji="1" lang="ja-JP" altLang="en-US" sz="1100"/>
            <a:t>公印を押印</a:t>
          </a:r>
        </a:p>
      </xdr:txBody>
    </xdr:sp>
    <xdr:clientData/>
  </xdr:twoCellAnchor>
  <xdr:twoCellAnchor>
    <xdr:from>
      <xdr:col>8</xdr:col>
      <xdr:colOff>552451</xdr:colOff>
      <xdr:row>3</xdr:row>
      <xdr:rowOff>114300</xdr:rowOff>
    </xdr:from>
    <xdr:to>
      <xdr:col>9</xdr:col>
      <xdr:colOff>504826</xdr:colOff>
      <xdr:row>8</xdr:row>
      <xdr:rowOff>19049</xdr:rowOff>
    </xdr:to>
    <xdr:sp macro="" textlink="">
      <xdr:nvSpPr>
        <xdr:cNvPr id="33" name="角丸四角形 32">
          <a:extLst>
            <a:ext uri="{FF2B5EF4-FFF2-40B4-BE49-F238E27FC236}">
              <a16:creationId xmlns:a16="http://schemas.microsoft.com/office/drawing/2014/main" id="{00000000-0008-0000-0100-000021000000}"/>
            </a:ext>
          </a:extLst>
        </xdr:cNvPr>
        <xdr:cNvSpPr/>
      </xdr:nvSpPr>
      <xdr:spPr>
        <a:xfrm>
          <a:off x="5457826" y="609600"/>
          <a:ext cx="990600" cy="781049"/>
        </a:xfrm>
        <a:prstGeom prst="roundRect">
          <a:avLst/>
        </a:prstGeom>
        <a:noFill/>
        <a:ln>
          <a:solidFill>
            <a:schemeClr val="bg1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vert="eaVert" lIns="0" tIns="72000" rIns="0" bIns="0" rtlCol="0" anchor="ctr" anchorCtr="0"/>
        <a:lstStyle/>
        <a:p>
          <a:pPr algn="l"/>
          <a:r>
            <a:rPr kumimoji="1" lang="ja-JP" altLang="en-US" sz="1100">
              <a:solidFill>
                <a:sysClr val="windowText" lastClr="000000"/>
              </a:solidFill>
              <a:latin typeface="UD デジタル 教科書体 NK-R" panose="02020400000000000000" pitchFamily="18" charset="-128"/>
              <a:ea typeface="UD デジタル 教科書体 NK-R" panose="02020400000000000000" pitchFamily="18" charset="-128"/>
            </a:rPr>
            <a:t>札幌市立○○中学校長の印</a:t>
          </a:r>
        </a:p>
      </xdr:txBody>
    </xdr:sp>
    <xdr:clientData/>
  </xdr:twoCellAnchor>
  <xdr:twoCellAnchor>
    <xdr:from>
      <xdr:col>10</xdr:col>
      <xdr:colOff>257174</xdr:colOff>
      <xdr:row>11</xdr:row>
      <xdr:rowOff>114300</xdr:rowOff>
    </xdr:from>
    <xdr:to>
      <xdr:col>11</xdr:col>
      <xdr:colOff>533399</xdr:colOff>
      <xdr:row>13</xdr:row>
      <xdr:rowOff>114299</xdr:rowOff>
    </xdr:to>
    <xdr:sp macro="" textlink="">
      <xdr:nvSpPr>
        <xdr:cNvPr id="34" name="強調線吹き出し 1 33">
          <a:extLst>
            <a:ext uri="{FF2B5EF4-FFF2-40B4-BE49-F238E27FC236}">
              <a16:creationId xmlns:a16="http://schemas.microsoft.com/office/drawing/2014/main" id="{00000000-0008-0000-0100-000022000000}"/>
            </a:ext>
          </a:extLst>
        </xdr:cNvPr>
        <xdr:cNvSpPr/>
      </xdr:nvSpPr>
      <xdr:spPr>
        <a:xfrm>
          <a:off x="7010399" y="2019300"/>
          <a:ext cx="962025" cy="228599"/>
        </a:xfrm>
        <a:prstGeom prst="accentCallout1">
          <a:avLst>
            <a:gd name="adj1" fmla="val 46175"/>
            <a:gd name="adj2" fmla="val 106021"/>
            <a:gd name="adj3" fmla="val -5227"/>
            <a:gd name="adj4" fmla="val 200307"/>
          </a:avLst>
        </a:prstGeom>
        <a:gradFill flip="none" rotWithShape="1">
          <a:gsLst>
            <a:gs pos="100000">
              <a:schemeClr val="bg1">
                <a:lumMod val="85000"/>
              </a:schemeClr>
            </a:gs>
            <a:gs pos="38000">
              <a:schemeClr val="bg1">
                <a:lumMod val="97000"/>
                <a:alpha val="18000"/>
              </a:schemeClr>
            </a:gs>
            <a:gs pos="6000">
              <a:schemeClr val="bg1"/>
            </a:gs>
          </a:gsLst>
          <a:path path="circle">
            <a:fillToRect l="50000" t="50000" r="50000" b="50000"/>
          </a:path>
          <a:tileRect/>
        </a:gradFill>
        <a:ln>
          <a:solidFill>
            <a:schemeClr val="tx1">
              <a:lumMod val="85000"/>
              <a:lumOff val="15000"/>
              <a:alpha val="29000"/>
            </a:schemeClr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lIns="0" tIns="0" rIns="0" bIns="0" rtlCol="0" anchor="ctr" anchorCtr="1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0</xdr:col>
      <xdr:colOff>245282</xdr:colOff>
      <xdr:row>22</xdr:row>
      <xdr:rowOff>21044</xdr:rowOff>
    </xdr:from>
    <xdr:to>
      <xdr:col>7</xdr:col>
      <xdr:colOff>311073</xdr:colOff>
      <xdr:row>23</xdr:row>
      <xdr:rowOff>59144</xdr:rowOff>
    </xdr:to>
    <xdr:sp macro="" textlink="">
      <xdr:nvSpPr>
        <xdr:cNvPr id="35" name="強調線吹き出し 1 34">
          <a:extLst>
            <a:ext uri="{FF2B5EF4-FFF2-40B4-BE49-F238E27FC236}">
              <a16:creationId xmlns:a16="http://schemas.microsoft.com/office/drawing/2014/main" id="{00000000-0008-0000-0100-000023000000}"/>
            </a:ext>
          </a:extLst>
        </xdr:cNvPr>
        <xdr:cNvSpPr/>
      </xdr:nvSpPr>
      <xdr:spPr>
        <a:xfrm rot="450057">
          <a:off x="245282" y="3221444"/>
          <a:ext cx="4256791" cy="266700"/>
        </a:xfrm>
        <a:prstGeom prst="accentCallout1">
          <a:avLst>
            <a:gd name="adj1" fmla="val 33670"/>
            <a:gd name="adj2" fmla="val 102602"/>
            <a:gd name="adj3" fmla="val 59312"/>
            <a:gd name="adj4" fmla="val 120260"/>
          </a:avLst>
        </a:prstGeom>
        <a:gradFill flip="none" rotWithShape="1">
          <a:gsLst>
            <a:gs pos="100000">
              <a:schemeClr val="bg1">
                <a:lumMod val="85000"/>
              </a:schemeClr>
            </a:gs>
            <a:gs pos="38000">
              <a:schemeClr val="bg1">
                <a:lumMod val="97000"/>
                <a:alpha val="18000"/>
              </a:schemeClr>
            </a:gs>
            <a:gs pos="6000">
              <a:schemeClr val="bg1"/>
            </a:gs>
          </a:gsLst>
          <a:path path="circle">
            <a:fillToRect l="50000" t="50000" r="50000" b="50000"/>
          </a:path>
          <a:tileRect/>
        </a:gradFill>
        <a:ln>
          <a:solidFill>
            <a:schemeClr val="tx1">
              <a:lumMod val="85000"/>
              <a:lumOff val="15000"/>
              <a:alpha val="29000"/>
            </a:schemeClr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lIns="0" tIns="0" rIns="0" bIns="0" rtlCol="0" anchor="ctr" anchorCtr="1"/>
        <a:lstStyle/>
        <a:p>
          <a:pPr algn="l"/>
          <a:r>
            <a:rPr kumimoji="1" lang="ja-JP" altLang="en-US" sz="1100">
              <a:latin typeface="UD デジタル 教科書体 NK-R" panose="02020400000000000000" pitchFamily="18" charset="-128"/>
              <a:ea typeface="UD デジタル 教科書体 NK-R" panose="02020400000000000000" pitchFamily="18" charset="-128"/>
            </a:rPr>
            <a:t>各校の旅費口座に振り込まれた補助金のうち交通費分を記入</a:t>
          </a:r>
        </a:p>
      </xdr:txBody>
    </xdr:sp>
    <xdr:clientData/>
  </xdr:twoCellAnchor>
  <xdr:twoCellAnchor>
    <xdr:from>
      <xdr:col>0</xdr:col>
      <xdr:colOff>15398</xdr:colOff>
      <xdr:row>29</xdr:row>
      <xdr:rowOff>104195</xdr:rowOff>
    </xdr:from>
    <xdr:to>
      <xdr:col>4</xdr:col>
      <xdr:colOff>110649</xdr:colOff>
      <xdr:row>31</xdr:row>
      <xdr:rowOff>59907</xdr:rowOff>
    </xdr:to>
    <xdr:sp macro="" textlink="">
      <xdr:nvSpPr>
        <xdr:cNvPr id="36" name="強調線吹き出し 1 35">
          <a:extLst>
            <a:ext uri="{FF2B5EF4-FFF2-40B4-BE49-F238E27FC236}">
              <a16:creationId xmlns:a16="http://schemas.microsoft.com/office/drawing/2014/main" id="{00000000-0008-0000-0100-000024000000}"/>
            </a:ext>
          </a:extLst>
        </xdr:cNvPr>
        <xdr:cNvSpPr/>
      </xdr:nvSpPr>
      <xdr:spPr>
        <a:xfrm rot="21233512">
          <a:off x="15398" y="4904795"/>
          <a:ext cx="2314576" cy="412912"/>
        </a:xfrm>
        <a:prstGeom prst="accentCallout1">
          <a:avLst>
            <a:gd name="adj1" fmla="val 44886"/>
            <a:gd name="adj2" fmla="val 103429"/>
            <a:gd name="adj3" fmla="val -45269"/>
            <a:gd name="adj4" fmla="val 143243"/>
          </a:avLst>
        </a:prstGeom>
        <a:gradFill flip="none" rotWithShape="1">
          <a:gsLst>
            <a:gs pos="100000">
              <a:schemeClr val="bg1">
                <a:lumMod val="85000"/>
              </a:schemeClr>
            </a:gs>
            <a:gs pos="38000">
              <a:schemeClr val="bg1">
                <a:lumMod val="97000"/>
                <a:alpha val="18000"/>
              </a:schemeClr>
            </a:gs>
            <a:gs pos="6000">
              <a:schemeClr val="bg1"/>
            </a:gs>
          </a:gsLst>
          <a:path path="circle">
            <a:fillToRect l="50000" t="50000" r="50000" b="50000"/>
          </a:path>
          <a:tileRect/>
        </a:gradFill>
        <a:ln>
          <a:solidFill>
            <a:schemeClr val="tx1">
              <a:lumMod val="85000"/>
              <a:lumOff val="15000"/>
              <a:alpha val="29000"/>
            </a:schemeClr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lIns="0" tIns="0" rIns="0" bIns="0" rtlCol="0" anchor="ctr" anchorCtr="1"/>
        <a:lstStyle/>
        <a:p>
          <a:pPr algn="l"/>
          <a:r>
            <a:rPr kumimoji="1" lang="en-US" altLang="ja-JP" sz="1100">
              <a:latin typeface="UD デジタル 教科書体 NK-R" panose="02020400000000000000" pitchFamily="18" charset="-128"/>
              <a:ea typeface="UD デジタル 教科書体 NK-R" panose="02020400000000000000" pitchFamily="18" charset="-128"/>
            </a:rPr>
            <a:t>1</a:t>
          </a:r>
          <a:r>
            <a:rPr kumimoji="1" lang="ja-JP" altLang="en-US" sz="1100">
              <a:latin typeface="UD デジタル 教科書体 NK-R" panose="02020400000000000000" pitchFamily="18" charset="-128"/>
              <a:ea typeface="UD デジタル 教科書体 NK-R" panose="02020400000000000000" pitchFamily="18" charset="-128"/>
            </a:rPr>
            <a:t>人が</a:t>
          </a:r>
          <a:r>
            <a:rPr kumimoji="1" lang="en-US" altLang="ja-JP" sz="1100">
              <a:latin typeface="UD デジタル 教科書体 NK-R" panose="02020400000000000000" pitchFamily="18" charset="-128"/>
              <a:ea typeface="UD デジタル 教科書体 NK-R" panose="02020400000000000000" pitchFamily="18" charset="-128"/>
            </a:rPr>
            <a:t>80,000</a:t>
          </a:r>
          <a:r>
            <a:rPr kumimoji="1" lang="ja-JP" altLang="en-US" sz="1100">
              <a:latin typeface="UD デジタル 教科書体 NK-R" panose="02020400000000000000" pitchFamily="18" charset="-128"/>
              <a:ea typeface="UD デジタル 教科書体 NK-R" panose="02020400000000000000" pitchFamily="18" charset="-128"/>
            </a:rPr>
            <a:t>円の旅券を購入</a:t>
          </a:r>
          <a:endParaRPr kumimoji="1" lang="en-US" altLang="ja-JP" sz="1100">
            <a:latin typeface="UD デジタル 教科書体 NK-R" panose="02020400000000000000" pitchFamily="18" charset="-128"/>
            <a:ea typeface="UD デジタル 教科書体 NK-R" panose="02020400000000000000" pitchFamily="18" charset="-128"/>
          </a:endParaRPr>
        </a:p>
        <a:p>
          <a:pPr algn="l"/>
          <a:r>
            <a:rPr kumimoji="1" lang="ja-JP" altLang="en-US" sz="1100">
              <a:latin typeface="UD デジタル 教科書体 NK-R" panose="02020400000000000000" pitchFamily="18" charset="-128"/>
              <a:ea typeface="UD デジタル 教科書体 NK-R" panose="02020400000000000000" pitchFamily="18" charset="-128"/>
            </a:rPr>
            <a:t>差額を返金</a:t>
          </a:r>
        </a:p>
      </xdr:txBody>
    </xdr:sp>
    <xdr:clientData/>
  </xdr:twoCellAnchor>
  <xdr:twoCellAnchor>
    <xdr:from>
      <xdr:col>0</xdr:col>
      <xdr:colOff>268525</xdr:colOff>
      <xdr:row>33</xdr:row>
      <xdr:rowOff>200426</xdr:rowOff>
    </xdr:from>
    <xdr:to>
      <xdr:col>5</xdr:col>
      <xdr:colOff>272468</xdr:colOff>
      <xdr:row>36</xdr:row>
      <xdr:rowOff>162215</xdr:rowOff>
    </xdr:to>
    <xdr:sp macro="" textlink="">
      <xdr:nvSpPr>
        <xdr:cNvPr id="37" name="強調線吹き出し 1 36">
          <a:extLst>
            <a:ext uri="{FF2B5EF4-FFF2-40B4-BE49-F238E27FC236}">
              <a16:creationId xmlns:a16="http://schemas.microsoft.com/office/drawing/2014/main" id="{00000000-0008-0000-0100-000025000000}"/>
            </a:ext>
          </a:extLst>
        </xdr:cNvPr>
        <xdr:cNvSpPr/>
      </xdr:nvSpPr>
      <xdr:spPr>
        <a:xfrm rot="248835">
          <a:off x="268525" y="5915426"/>
          <a:ext cx="2832868" cy="495189"/>
        </a:xfrm>
        <a:prstGeom prst="accentCallout1">
          <a:avLst>
            <a:gd name="adj1" fmla="val -7162"/>
            <a:gd name="adj2" fmla="val -2582"/>
            <a:gd name="adj3" fmla="val -55850"/>
            <a:gd name="adj4" fmla="val 36951"/>
          </a:avLst>
        </a:prstGeom>
        <a:gradFill flip="none" rotWithShape="1">
          <a:gsLst>
            <a:gs pos="100000">
              <a:schemeClr val="bg1">
                <a:lumMod val="85000"/>
              </a:schemeClr>
            </a:gs>
            <a:gs pos="38000">
              <a:schemeClr val="bg1">
                <a:lumMod val="97000"/>
                <a:alpha val="18000"/>
              </a:schemeClr>
            </a:gs>
            <a:gs pos="6000">
              <a:schemeClr val="bg1"/>
            </a:gs>
          </a:gsLst>
          <a:path path="circle">
            <a:fillToRect l="50000" t="50000" r="50000" b="50000"/>
          </a:path>
          <a:tileRect/>
        </a:gradFill>
        <a:ln>
          <a:solidFill>
            <a:schemeClr val="tx1">
              <a:lumMod val="85000"/>
              <a:lumOff val="15000"/>
              <a:alpha val="29000"/>
            </a:schemeClr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lIns="0" tIns="0" rIns="0" bIns="0" rtlCol="0" anchor="ctr" anchorCtr="1"/>
        <a:lstStyle/>
        <a:p>
          <a:pPr marL="0" indent="0" algn="l"/>
          <a:r>
            <a:rPr kumimoji="1" lang="en-US" altLang="ja-JP" sz="1100">
              <a:solidFill>
                <a:schemeClr val="dk1"/>
              </a:solidFill>
              <a:latin typeface="UD デジタル 教科書体 NK-R" panose="02020400000000000000" pitchFamily="18" charset="-128"/>
              <a:ea typeface="UD デジタル 教科書体 NK-R" panose="02020400000000000000" pitchFamily="18" charset="-128"/>
              <a:cs typeface="+mn-cs"/>
            </a:rPr>
            <a:t>1</a:t>
          </a:r>
          <a:r>
            <a:rPr kumimoji="1" lang="ja-JP" altLang="en-US" sz="1100">
              <a:solidFill>
                <a:schemeClr val="dk1"/>
              </a:solidFill>
              <a:latin typeface="UD デジタル 教科書体 NK-R" panose="02020400000000000000" pitchFamily="18" charset="-128"/>
              <a:ea typeface="UD デジタル 教科書体 NK-R" panose="02020400000000000000" pitchFamily="18" charset="-128"/>
              <a:cs typeface="+mn-cs"/>
            </a:rPr>
            <a:t>人は保護者の引率で旅行先から現地集合した</a:t>
          </a:r>
          <a:endParaRPr kumimoji="1" lang="en-US" altLang="ja-JP" sz="1100">
            <a:solidFill>
              <a:schemeClr val="dk1"/>
            </a:solidFill>
            <a:latin typeface="UD デジタル 教科書体 NK-R" panose="02020400000000000000" pitchFamily="18" charset="-128"/>
            <a:ea typeface="UD デジタル 教科書体 NK-R" panose="02020400000000000000" pitchFamily="18" charset="-128"/>
            <a:cs typeface="+mn-cs"/>
          </a:endParaRPr>
        </a:p>
        <a:p>
          <a:pPr marL="0" indent="0" algn="l"/>
          <a:r>
            <a:rPr kumimoji="1" lang="ja-JP" altLang="en-US" sz="1100">
              <a:solidFill>
                <a:schemeClr val="dk1"/>
              </a:solidFill>
              <a:latin typeface="UD デジタル 教科書体 NK-R" panose="02020400000000000000" pitchFamily="18" charset="-128"/>
              <a:ea typeface="UD デジタル 教科書体 NK-R" panose="02020400000000000000" pitchFamily="18" charset="-128"/>
              <a:cs typeface="+mn-cs"/>
            </a:rPr>
            <a:t>片道分返金</a:t>
          </a:r>
        </a:p>
      </xdr:txBody>
    </xdr:sp>
    <xdr:clientData/>
  </xdr:twoCellAnchor>
  <xdr:twoCellAnchor>
    <xdr:from>
      <xdr:col>2</xdr:col>
      <xdr:colOff>270729</xdr:colOff>
      <xdr:row>31</xdr:row>
      <xdr:rowOff>58735</xdr:rowOff>
    </xdr:from>
    <xdr:to>
      <xdr:col>2</xdr:col>
      <xdr:colOff>390525</xdr:colOff>
      <xdr:row>31</xdr:row>
      <xdr:rowOff>152398</xdr:rowOff>
    </xdr:to>
    <xdr:cxnSp macro="">
      <xdr:nvCxnSpPr>
        <xdr:cNvPr id="38" name="直線矢印コネクタ 37">
          <a:extLst>
            <a:ext uri="{FF2B5EF4-FFF2-40B4-BE49-F238E27FC236}">
              <a16:creationId xmlns:a16="http://schemas.microsoft.com/office/drawing/2014/main" id="{00000000-0008-0000-0100-000026000000}"/>
            </a:ext>
          </a:extLst>
        </xdr:cNvPr>
        <xdr:cNvCxnSpPr>
          <a:stCxn id="36" idx="1"/>
        </xdr:cNvCxnSpPr>
      </xdr:nvCxnSpPr>
      <xdr:spPr>
        <a:xfrm>
          <a:off x="1194654" y="5316535"/>
          <a:ext cx="119796" cy="93663"/>
        </a:xfrm>
        <a:prstGeom prst="straightConnector1">
          <a:avLst/>
        </a:prstGeom>
        <a:ln>
          <a:solidFill>
            <a:schemeClr val="bg1">
              <a:lumMod val="65000"/>
            </a:schemeClr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419098</xdr:colOff>
      <xdr:row>36</xdr:row>
      <xdr:rowOff>9524</xdr:rowOff>
    </xdr:from>
    <xdr:to>
      <xdr:col>9</xdr:col>
      <xdr:colOff>609599</xdr:colOff>
      <xdr:row>37</xdr:row>
      <xdr:rowOff>19049</xdr:rowOff>
    </xdr:to>
    <xdr:sp macro="" textlink="">
      <xdr:nvSpPr>
        <xdr:cNvPr id="44" name="強調線吹き出し 1 43">
          <a:extLst>
            <a:ext uri="{FF2B5EF4-FFF2-40B4-BE49-F238E27FC236}">
              <a16:creationId xmlns:a16="http://schemas.microsoft.com/office/drawing/2014/main" id="{00000000-0008-0000-0100-00002C000000}"/>
            </a:ext>
          </a:extLst>
        </xdr:cNvPr>
        <xdr:cNvSpPr/>
      </xdr:nvSpPr>
      <xdr:spPr>
        <a:xfrm rot="21398248">
          <a:off x="3248023" y="6257924"/>
          <a:ext cx="3305176" cy="238125"/>
        </a:xfrm>
        <a:prstGeom prst="accentCallout1">
          <a:avLst>
            <a:gd name="adj1" fmla="val 19625"/>
            <a:gd name="adj2" fmla="val -2079"/>
            <a:gd name="adj3" fmla="val 161144"/>
            <a:gd name="adj4" fmla="val -49803"/>
          </a:avLst>
        </a:prstGeom>
        <a:gradFill flip="none" rotWithShape="1">
          <a:gsLst>
            <a:gs pos="100000">
              <a:schemeClr val="bg1">
                <a:lumMod val="85000"/>
              </a:schemeClr>
            </a:gs>
            <a:gs pos="38000">
              <a:schemeClr val="bg1">
                <a:lumMod val="97000"/>
                <a:alpha val="18000"/>
              </a:schemeClr>
            </a:gs>
            <a:gs pos="6000">
              <a:schemeClr val="bg1"/>
            </a:gs>
          </a:gsLst>
          <a:path path="circle">
            <a:fillToRect l="50000" t="50000" r="50000" b="50000"/>
          </a:path>
          <a:tileRect/>
        </a:gradFill>
        <a:ln>
          <a:solidFill>
            <a:schemeClr val="tx1">
              <a:lumMod val="85000"/>
              <a:lumOff val="15000"/>
              <a:alpha val="29000"/>
            </a:schemeClr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lIns="0" tIns="0" rIns="0" bIns="0" rtlCol="0" anchor="ctr" anchorCtr="1"/>
        <a:lstStyle/>
        <a:p>
          <a:pPr algn="l"/>
          <a:r>
            <a:rPr kumimoji="1" lang="ja-JP" altLang="en-US" sz="1100">
              <a:latin typeface="UD デジタル 教科書体 NK-R" panose="02020400000000000000" pitchFamily="18" charset="-128"/>
              <a:ea typeface="UD デジタル 教科書体 NK-R" panose="02020400000000000000" pitchFamily="18" charset="-128"/>
            </a:rPr>
            <a:t>自動入力</a:t>
          </a:r>
        </a:p>
      </xdr:txBody>
    </xdr:sp>
    <xdr:clientData/>
  </xdr:twoCellAnchor>
  <xdr:twoCellAnchor>
    <xdr:from>
      <xdr:col>11</xdr:col>
      <xdr:colOff>57150</xdr:colOff>
      <xdr:row>31</xdr:row>
      <xdr:rowOff>201612</xdr:rowOff>
    </xdr:from>
    <xdr:to>
      <xdr:col>11</xdr:col>
      <xdr:colOff>442362</xdr:colOff>
      <xdr:row>32</xdr:row>
      <xdr:rowOff>190500</xdr:rowOff>
    </xdr:to>
    <xdr:cxnSp macro="">
      <xdr:nvCxnSpPr>
        <xdr:cNvPr id="46" name="直線矢印コネクタ 45">
          <a:extLst>
            <a:ext uri="{FF2B5EF4-FFF2-40B4-BE49-F238E27FC236}">
              <a16:creationId xmlns:a16="http://schemas.microsoft.com/office/drawing/2014/main" id="{00000000-0008-0000-0100-00002E000000}"/>
            </a:ext>
          </a:extLst>
        </xdr:cNvPr>
        <xdr:cNvCxnSpPr/>
      </xdr:nvCxnSpPr>
      <xdr:spPr>
        <a:xfrm flipH="1">
          <a:off x="7496175" y="5459412"/>
          <a:ext cx="385212" cy="217488"/>
        </a:xfrm>
        <a:prstGeom prst="straightConnector1">
          <a:avLst/>
        </a:prstGeom>
        <a:ln>
          <a:solidFill>
            <a:schemeClr val="bg1">
              <a:lumMod val="65000"/>
            </a:schemeClr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581025</xdr:colOff>
      <xdr:row>4</xdr:row>
      <xdr:rowOff>19050</xdr:rowOff>
    </xdr:from>
    <xdr:to>
      <xdr:col>13</xdr:col>
      <xdr:colOff>314325</xdr:colOff>
      <xdr:row>6</xdr:row>
      <xdr:rowOff>0</xdr:rowOff>
    </xdr:to>
    <xdr:sp macro="" textlink="">
      <xdr:nvSpPr>
        <xdr:cNvPr id="50" name="対角する 2 つの角を切り取った四角形 49">
          <a:extLst>
            <a:ext uri="{FF2B5EF4-FFF2-40B4-BE49-F238E27FC236}">
              <a16:creationId xmlns:a16="http://schemas.microsoft.com/office/drawing/2014/main" id="{00000000-0008-0000-0100-000032000000}"/>
            </a:ext>
          </a:extLst>
        </xdr:cNvPr>
        <xdr:cNvSpPr/>
      </xdr:nvSpPr>
      <xdr:spPr>
        <a:xfrm>
          <a:off x="7334250" y="685800"/>
          <a:ext cx="1790700" cy="342900"/>
        </a:xfrm>
        <a:prstGeom prst="snip2DiagRect">
          <a:avLst/>
        </a:prstGeom>
        <a:gradFill flip="none" rotWithShape="1">
          <a:gsLst>
            <a:gs pos="100000">
              <a:schemeClr val="bg1">
                <a:lumMod val="85000"/>
              </a:schemeClr>
            </a:gs>
            <a:gs pos="38000">
              <a:schemeClr val="bg1">
                <a:lumMod val="97000"/>
                <a:alpha val="18000"/>
              </a:schemeClr>
            </a:gs>
            <a:gs pos="6000">
              <a:schemeClr val="bg1"/>
            </a:gs>
          </a:gsLst>
          <a:path path="circle">
            <a:fillToRect l="50000" t="50000" r="50000" b="50000"/>
          </a:path>
          <a:tileRect/>
        </a:gradFill>
        <a:ln>
          <a:solidFill>
            <a:schemeClr val="tx1">
              <a:lumMod val="85000"/>
              <a:lumOff val="15000"/>
              <a:alpha val="29000"/>
            </a:schemeClr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rot="0" spcFirstLastPara="0" vertOverflow="clip" horzOverflow="clip" vert="horz" wrap="square" lIns="0" tIns="0" rIns="0" bIns="0" numCol="1" spcCol="0" rtlCol="0" fromWordArt="0" anchor="ctr" anchorCtr="1" forceAA="0" compatLnSpc="1">
          <a:prstTxWarp prst="textNoShape">
            <a:avLst/>
          </a:prstTxWarp>
          <a:noAutofit/>
        </a:bodyPr>
        <a:lstStyle/>
        <a:p>
          <a:pPr marL="0" indent="0" algn="l"/>
          <a:endParaRPr kumimoji="1" lang="ja-JP" alt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8</xdr:col>
      <xdr:colOff>676276</xdr:colOff>
      <xdr:row>63</xdr:row>
      <xdr:rowOff>38100</xdr:rowOff>
    </xdr:from>
    <xdr:to>
      <xdr:col>9</xdr:col>
      <xdr:colOff>228601</xdr:colOff>
      <xdr:row>66</xdr:row>
      <xdr:rowOff>66675</xdr:rowOff>
    </xdr:to>
    <xdr:sp macro="" textlink="">
      <xdr:nvSpPr>
        <xdr:cNvPr id="51" name="円/楕円 50">
          <a:extLst>
            <a:ext uri="{FF2B5EF4-FFF2-40B4-BE49-F238E27FC236}">
              <a16:creationId xmlns:a16="http://schemas.microsoft.com/office/drawing/2014/main" id="{00000000-0008-0000-0100-000033000000}"/>
            </a:ext>
          </a:extLst>
        </xdr:cNvPr>
        <xdr:cNvSpPr/>
      </xdr:nvSpPr>
      <xdr:spPr>
        <a:xfrm>
          <a:off x="5581651" y="11363325"/>
          <a:ext cx="590550" cy="485775"/>
        </a:xfrm>
        <a:prstGeom prst="ellipse">
          <a:avLst/>
        </a:prstGeom>
        <a:noFill/>
        <a:ln>
          <a:solidFill>
            <a:schemeClr val="tx1">
              <a:lumMod val="85000"/>
              <a:lumOff val="15000"/>
              <a:alpha val="29000"/>
            </a:schemeClr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rot="0" spcFirstLastPara="0" vertOverflow="clip" horzOverflow="clip" vert="eaVert" wrap="square" lIns="0" tIns="0" rIns="0" bIns="0" numCol="1" spcCol="0" rtlCol="0" fromWordArt="0" anchor="ctr" anchorCtr="1" forceAA="0" compatLnSpc="1">
          <a:prstTxWarp prst="textNoShape">
            <a:avLst/>
          </a:prstTxWarp>
          <a:noAutofit/>
        </a:bodyPr>
        <a:lstStyle/>
        <a:p>
          <a:pPr marL="0" indent="0" algn="l"/>
          <a:r>
            <a:rPr kumimoji="1" lang="ja-JP" altLang="en-US" sz="1200">
              <a:solidFill>
                <a:schemeClr val="dk1"/>
              </a:solidFill>
              <a:latin typeface="+mn-lt"/>
              <a:ea typeface="+mn-ea"/>
              <a:cs typeface="+mn-cs"/>
            </a:rPr>
            <a:t>○○</a:t>
          </a:r>
          <a:endParaRPr kumimoji="1" lang="en-US" altLang="ja-JP" sz="1200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7</xdr:col>
      <xdr:colOff>457200</xdr:colOff>
      <xdr:row>12</xdr:row>
      <xdr:rowOff>9525</xdr:rowOff>
    </xdr:from>
    <xdr:to>
      <xdr:col>10</xdr:col>
      <xdr:colOff>38100</xdr:colOff>
      <xdr:row>17</xdr:row>
      <xdr:rowOff>19050</xdr:rowOff>
    </xdr:to>
    <xdr:sp macro="" textlink="">
      <xdr:nvSpPr>
        <xdr:cNvPr id="53" name="角丸四角形 52">
          <a:extLst>
            <a:ext uri="{FF2B5EF4-FFF2-40B4-BE49-F238E27FC236}">
              <a16:creationId xmlns:a16="http://schemas.microsoft.com/office/drawing/2014/main" id="{00000000-0008-0000-0100-000035000000}"/>
            </a:ext>
          </a:extLst>
        </xdr:cNvPr>
        <xdr:cNvSpPr/>
      </xdr:nvSpPr>
      <xdr:spPr>
        <a:xfrm>
          <a:off x="4648200" y="2066925"/>
          <a:ext cx="2143125" cy="542925"/>
        </a:xfrm>
        <a:prstGeom prst="roundRect">
          <a:avLst/>
        </a:prstGeom>
        <a:gradFill>
          <a:gsLst>
            <a:gs pos="0">
              <a:schemeClr val="bg1">
                <a:lumMod val="85000"/>
              </a:schemeClr>
            </a:gs>
            <a:gs pos="14000">
              <a:schemeClr val="accent1">
                <a:tint val="44500"/>
                <a:satMod val="160000"/>
              </a:schemeClr>
            </a:gs>
            <a:gs pos="100000">
              <a:schemeClr val="accent1">
                <a:tint val="23500"/>
                <a:satMod val="160000"/>
              </a:schemeClr>
            </a:gs>
          </a:gsLst>
          <a:lin ang="5400000" scaled="0"/>
        </a:gradFill>
        <a:ln w="12700">
          <a:solidFill>
            <a:schemeClr val="bg1">
              <a:lumMod val="8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en-US" altLang="ja-JP" sz="900">
              <a:solidFill>
                <a:schemeClr val="tx1"/>
              </a:solidFill>
              <a:latin typeface="UD デジタル 教科書体 NK-R" panose="02020400000000000000" pitchFamily="18" charset="-128"/>
              <a:ea typeface="UD デジタル 教科書体 NK-R" panose="02020400000000000000" pitchFamily="18" charset="-128"/>
            </a:rPr>
            <a:t>EXEL</a:t>
          </a:r>
          <a:r>
            <a:rPr kumimoji="1" lang="ja-JP" altLang="en-US" sz="900">
              <a:solidFill>
                <a:schemeClr val="tx1"/>
              </a:solidFill>
              <a:latin typeface="UD デジタル 教科書体 NK-R" panose="02020400000000000000" pitchFamily="18" charset="-128"/>
              <a:ea typeface="UD デジタル 教科書体 NK-R" panose="02020400000000000000" pitchFamily="18" charset="-128"/>
            </a:rPr>
            <a:t>ファイルを使用する場合は、種目の選択で自動入力されます。</a:t>
          </a:r>
        </a:p>
      </xdr:txBody>
    </xdr:sp>
    <xdr:clientData/>
  </xdr:twoCellAnchor>
  <xdr:twoCellAnchor>
    <xdr:from>
      <xdr:col>5</xdr:col>
      <xdr:colOff>228600</xdr:colOff>
      <xdr:row>14</xdr:row>
      <xdr:rowOff>52388</xdr:rowOff>
    </xdr:from>
    <xdr:to>
      <xdr:col>7</xdr:col>
      <xdr:colOff>457200</xdr:colOff>
      <xdr:row>15</xdr:row>
      <xdr:rowOff>85726</xdr:rowOff>
    </xdr:to>
    <xdr:cxnSp macro="">
      <xdr:nvCxnSpPr>
        <xdr:cNvPr id="54" name="直線矢印コネクタ 53">
          <a:extLst>
            <a:ext uri="{FF2B5EF4-FFF2-40B4-BE49-F238E27FC236}">
              <a16:creationId xmlns:a16="http://schemas.microsoft.com/office/drawing/2014/main" id="{00000000-0008-0000-0100-000036000000}"/>
            </a:ext>
          </a:extLst>
        </xdr:cNvPr>
        <xdr:cNvCxnSpPr>
          <a:stCxn id="53" idx="1"/>
        </xdr:cNvCxnSpPr>
      </xdr:nvCxnSpPr>
      <xdr:spPr>
        <a:xfrm flipH="1">
          <a:off x="3057525" y="2338388"/>
          <a:ext cx="1590675" cy="109538"/>
        </a:xfrm>
        <a:prstGeom prst="straightConnector1">
          <a:avLst/>
        </a:prstGeom>
        <a:ln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571501</xdr:colOff>
      <xdr:row>15</xdr:row>
      <xdr:rowOff>104775</xdr:rowOff>
    </xdr:from>
    <xdr:to>
      <xdr:col>7</xdr:col>
      <xdr:colOff>485775</xdr:colOff>
      <xdr:row>17</xdr:row>
      <xdr:rowOff>104776</xdr:rowOff>
    </xdr:to>
    <xdr:cxnSp macro="">
      <xdr:nvCxnSpPr>
        <xdr:cNvPr id="55" name="直線矢印コネクタ 54">
          <a:extLst>
            <a:ext uri="{FF2B5EF4-FFF2-40B4-BE49-F238E27FC236}">
              <a16:creationId xmlns:a16="http://schemas.microsoft.com/office/drawing/2014/main" id="{00000000-0008-0000-0100-000037000000}"/>
            </a:ext>
          </a:extLst>
        </xdr:cNvPr>
        <xdr:cNvCxnSpPr/>
      </xdr:nvCxnSpPr>
      <xdr:spPr>
        <a:xfrm flipH="1">
          <a:off x="3400426" y="2466975"/>
          <a:ext cx="1276349" cy="228601"/>
        </a:xfrm>
        <a:prstGeom prst="straightConnector1">
          <a:avLst/>
        </a:prstGeom>
        <a:ln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180975</xdr:colOff>
      <xdr:row>17</xdr:row>
      <xdr:rowOff>0</xdr:rowOff>
    </xdr:from>
    <xdr:to>
      <xdr:col>7</xdr:col>
      <xdr:colOff>657225</xdr:colOff>
      <xdr:row>18</xdr:row>
      <xdr:rowOff>66675</xdr:rowOff>
    </xdr:to>
    <xdr:cxnSp macro="">
      <xdr:nvCxnSpPr>
        <xdr:cNvPr id="56" name="直線矢印コネクタ 55">
          <a:extLst>
            <a:ext uri="{FF2B5EF4-FFF2-40B4-BE49-F238E27FC236}">
              <a16:creationId xmlns:a16="http://schemas.microsoft.com/office/drawing/2014/main" id="{00000000-0008-0000-0100-000038000000}"/>
            </a:ext>
          </a:extLst>
        </xdr:cNvPr>
        <xdr:cNvCxnSpPr/>
      </xdr:nvCxnSpPr>
      <xdr:spPr>
        <a:xfrm flipH="1">
          <a:off x="4371975" y="2590800"/>
          <a:ext cx="476250" cy="219075"/>
        </a:xfrm>
        <a:prstGeom prst="straightConnector1">
          <a:avLst/>
        </a:prstGeom>
        <a:ln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352426</xdr:colOff>
      <xdr:row>16</xdr:row>
      <xdr:rowOff>57150</xdr:rowOff>
    </xdr:from>
    <xdr:to>
      <xdr:col>7</xdr:col>
      <xdr:colOff>476250</xdr:colOff>
      <xdr:row>24</xdr:row>
      <xdr:rowOff>47625</xdr:rowOff>
    </xdr:to>
    <xdr:cxnSp macro="">
      <xdr:nvCxnSpPr>
        <xdr:cNvPr id="57" name="直線矢印コネクタ 56">
          <a:extLst>
            <a:ext uri="{FF2B5EF4-FFF2-40B4-BE49-F238E27FC236}">
              <a16:creationId xmlns:a16="http://schemas.microsoft.com/office/drawing/2014/main" id="{00000000-0008-0000-0100-000039000000}"/>
            </a:ext>
          </a:extLst>
        </xdr:cNvPr>
        <xdr:cNvCxnSpPr/>
      </xdr:nvCxnSpPr>
      <xdr:spPr>
        <a:xfrm flipH="1">
          <a:off x="1924051" y="2571750"/>
          <a:ext cx="2743199" cy="1133475"/>
        </a:xfrm>
        <a:prstGeom prst="straightConnector1">
          <a:avLst/>
        </a:prstGeom>
        <a:ln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O65"/>
  <sheetViews>
    <sheetView tabSelected="1" view="pageBreakPreview" zoomScaleNormal="100" zoomScaleSheetLayoutView="100" workbookViewId="0">
      <selection activeCell="H38" sqref="H38"/>
    </sheetView>
  </sheetViews>
  <sheetFormatPr defaultColWidth="9" defaultRowHeight="15" x14ac:dyDescent="0.15"/>
  <cols>
    <col min="1" max="1" width="3.875" style="1" customWidth="1"/>
    <col min="2" max="2" width="8.25" style="1" customWidth="1"/>
    <col min="3" max="3" width="10.75" style="1" customWidth="1"/>
    <col min="4" max="4" width="3.625" style="1" customWidth="1"/>
    <col min="5" max="5" width="5" style="1" customWidth="1"/>
    <col min="6" max="6" width="9.25" style="1" customWidth="1"/>
    <col min="7" max="7" width="9.375" style="1" customWidth="1"/>
    <col min="8" max="8" width="8.5" style="1" customWidth="1"/>
    <col min="9" max="9" width="9.375" style="1" customWidth="1"/>
    <col min="10" max="10" width="14.75" style="1" customWidth="1"/>
    <col min="11" max="11" width="10.625" style="1" customWidth="1"/>
    <col min="12" max="23" width="9" style="1"/>
    <col min="24" max="24" width="3.5" style="1" customWidth="1"/>
    <col min="25" max="26" width="9" style="1" hidden="1" customWidth="1"/>
    <col min="27" max="27" width="46.875" style="1" bestFit="1" customWidth="1"/>
    <col min="28" max="28" width="9" style="1"/>
    <col min="29" max="29" width="9.125" style="1" bestFit="1" customWidth="1"/>
    <col min="30" max="30" width="9" style="1"/>
    <col min="31" max="34" width="9.125" style="1" bestFit="1" customWidth="1"/>
    <col min="35" max="35" width="12.75" style="1" bestFit="1" customWidth="1"/>
    <col min="36" max="36" width="10.125" style="1" bestFit="1" customWidth="1"/>
    <col min="37" max="37" width="9.5" style="1" customWidth="1"/>
    <col min="38" max="38" width="9.125" style="1" bestFit="1" customWidth="1"/>
    <col min="39" max="39" width="9.375" style="1" bestFit="1" customWidth="1"/>
    <col min="40" max="40" width="10.125" style="1" bestFit="1" customWidth="1"/>
    <col min="41" max="41" width="12.125" style="1" bestFit="1" customWidth="1"/>
    <col min="42" max="16384" width="9" style="1"/>
  </cols>
  <sheetData>
    <row r="1" spans="1:41" x14ac:dyDescent="0.15">
      <c r="A1" s="90" t="s">
        <v>9</v>
      </c>
      <c r="B1" s="90"/>
      <c r="C1" s="90"/>
      <c r="D1" s="90"/>
    </row>
    <row r="2" spans="1:41" ht="14.1" customHeight="1" x14ac:dyDescent="0.15">
      <c r="A2" s="89" t="s">
        <v>89</v>
      </c>
      <c r="B2" s="89"/>
      <c r="C2" s="89"/>
      <c r="D2" s="89"/>
      <c r="E2" s="89"/>
      <c r="F2" s="89"/>
      <c r="G2" s="89"/>
      <c r="H2" s="89"/>
      <c r="I2" s="89"/>
      <c r="J2" s="89"/>
      <c r="K2" s="89"/>
      <c r="AA2" s="1" t="s">
        <v>34</v>
      </c>
      <c r="AB2" s="1" t="s">
        <v>35</v>
      </c>
      <c r="AC2" s="1" t="s">
        <v>36</v>
      </c>
      <c r="AE2" s="1" t="s">
        <v>37</v>
      </c>
      <c r="AG2" s="1" t="s">
        <v>38</v>
      </c>
      <c r="AH2" s="1" t="s">
        <v>39</v>
      </c>
      <c r="AI2" s="1" t="s">
        <v>40</v>
      </c>
      <c r="AJ2" s="1" t="s">
        <v>41</v>
      </c>
      <c r="AK2" s="76" t="s">
        <v>63</v>
      </c>
      <c r="AL2" s="1" t="s">
        <v>42</v>
      </c>
      <c r="AM2" s="1" t="s">
        <v>43</v>
      </c>
      <c r="AN2" s="1" t="s">
        <v>44</v>
      </c>
      <c r="AO2" s="1" t="s">
        <v>45</v>
      </c>
    </row>
    <row r="3" spans="1:41" ht="14.1" customHeight="1" x14ac:dyDescent="0.15">
      <c r="B3" s="1" t="s">
        <v>0</v>
      </c>
      <c r="AA3" s="46" t="s">
        <v>66</v>
      </c>
      <c r="AB3" s="47" t="s">
        <v>76</v>
      </c>
      <c r="AC3" s="48"/>
      <c r="AD3" s="49" t="s">
        <v>33</v>
      </c>
      <c r="AE3" s="50"/>
      <c r="AF3" s="84" t="s">
        <v>80</v>
      </c>
      <c r="AG3" s="52">
        <v>46055</v>
      </c>
      <c r="AH3" s="53">
        <v>46057</v>
      </c>
      <c r="AI3" s="54">
        <v>91320</v>
      </c>
      <c r="AJ3" s="55">
        <v>13400</v>
      </c>
      <c r="AK3" s="56">
        <f t="shared" ref="AK3:AK12" si="0">AJ3/2</f>
        <v>6700</v>
      </c>
      <c r="AL3" s="57">
        <f>DATEDIF(AG3,AH3,"d")</f>
        <v>2</v>
      </c>
      <c r="AM3" s="58">
        <f>AJ3*AL3</f>
        <v>26800</v>
      </c>
      <c r="AN3" s="54">
        <f>AM3/2</f>
        <v>13400</v>
      </c>
      <c r="AO3" s="59">
        <f>AI3+AN3</f>
        <v>104720</v>
      </c>
    </row>
    <row r="4" spans="1:41" ht="14.1" customHeight="1" x14ac:dyDescent="0.15">
      <c r="B4" s="1" t="s">
        <v>90</v>
      </c>
      <c r="F4" s="3" t="s">
        <v>1</v>
      </c>
      <c r="AA4" s="46" t="s">
        <v>67</v>
      </c>
      <c r="AB4" s="47" t="s">
        <v>76</v>
      </c>
      <c r="AC4" s="48"/>
      <c r="AD4" s="62" t="s">
        <v>33</v>
      </c>
      <c r="AE4" s="50"/>
      <c r="AF4" s="84" t="s">
        <v>81</v>
      </c>
      <c r="AG4" s="52">
        <v>46055</v>
      </c>
      <c r="AH4" s="53">
        <v>46058</v>
      </c>
      <c r="AI4" s="63">
        <v>91320</v>
      </c>
      <c r="AJ4" s="64">
        <v>13400</v>
      </c>
      <c r="AK4" s="56">
        <f t="shared" si="0"/>
        <v>6700</v>
      </c>
      <c r="AL4" s="57">
        <f>DATEDIF(AG4,AH4,"d")</f>
        <v>3</v>
      </c>
      <c r="AM4" s="58">
        <f t="shared" ref="AM4:AM12" si="1">AJ4*AL4</f>
        <v>40200</v>
      </c>
      <c r="AN4" s="54">
        <f t="shared" ref="AN4:AN12" si="2">AM4/2</f>
        <v>20100</v>
      </c>
      <c r="AO4" s="59">
        <f t="shared" ref="AO4:AO12" si="3">AI4+AN4</f>
        <v>111420</v>
      </c>
    </row>
    <row r="5" spans="1:41" ht="14.1" customHeight="1" x14ac:dyDescent="0.15">
      <c r="H5" s="1" t="s">
        <v>2</v>
      </c>
      <c r="I5" s="75"/>
      <c r="J5" s="75"/>
      <c r="K5" s="75"/>
      <c r="AA5" s="46" t="s">
        <v>68</v>
      </c>
      <c r="AB5" s="47" t="s">
        <v>76</v>
      </c>
      <c r="AC5" s="48"/>
      <c r="AD5" s="62" t="s">
        <v>33</v>
      </c>
      <c r="AE5" s="50"/>
      <c r="AF5" s="84" t="s">
        <v>82</v>
      </c>
      <c r="AG5" s="52">
        <v>46055</v>
      </c>
      <c r="AH5" s="53">
        <v>46059</v>
      </c>
      <c r="AI5" s="63">
        <v>82740</v>
      </c>
      <c r="AJ5" s="64">
        <v>13400</v>
      </c>
      <c r="AK5" s="56">
        <f t="shared" si="0"/>
        <v>6700</v>
      </c>
      <c r="AL5" s="57">
        <f t="shared" ref="AL5:AL12" si="4">DATEDIF(AG5,AH5,"d")</f>
        <v>4</v>
      </c>
      <c r="AM5" s="58">
        <f t="shared" si="1"/>
        <v>53600</v>
      </c>
      <c r="AN5" s="54">
        <f t="shared" si="2"/>
        <v>26800</v>
      </c>
      <c r="AO5" s="59">
        <f t="shared" si="3"/>
        <v>109540</v>
      </c>
    </row>
    <row r="6" spans="1:41" ht="15" customHeight="1" x14ac:dyDescent="0.15">
      <c r="AA6" s="46" t="s">
        <v>69</v>
      </c>
      <c r="AB6" s="47" t="s">
        <v>76</v>
      </c>
      <c r="AC6" s="48"/>
      <c r="AD6" s="62" t="s">
        <v>33</v>
      </c>
      <c r="AE6" s="50"/>
      <c r="AF6" s="84" t="s">
        <v>83</v>
      </c>
      <c r="AG6" s="52">
        <v>46055</v>
      </c>
      <c r="AH6" s="53">
        <v>46060</v>
      </c>
      <c r="AI6" s="63">
        <v>82740</v>
      </c>
      <c r="AJ6" s="64">
        <v>13400</v>
      </c>
      <c r="AK6" s="56">
        <f t="shared" si="0"/>
        <v>6700</v>
      </c>
      <c r="AL6" s="57">
        <f t="shared" si="4"/>
        <v>5</v>
      </c>
      <c r="AM6" s="58">
        <f t="shared" si="1"/>
        <v>67000</v>
      </c>
      <c r="AN6" s="54">
        <f t="shared" si="2"/>
        <v>33500</v>
      </c>
      <c r="AO6" s="59">
        <f t="shared" si="3"/>
        <v>116240</v>
      </c>
    </row>
    <row r="7" spans="1:41" ht="14.1" customHeight="1" x14ac:dyDescent="0.25">
      <c r="H7" s="4" t="s">
        <v>3</v>
      </c>
      <c r="I7" s="77"/>
      <c r="J7" s="77"/>
      <c r="K7" s="78" t="s">
        <v>25</v>
      </c>
      <c r="AA7" s="46" t="s">
        <v>70</v>
      </c>
      <c r="AB7" s="47" t="s">
        <v>76</v>
      </c>
      <c r="AC7" s="48"/>
      <c r="AD7" s="62" t="s">
        <v>33</v>
      </c>
      <c r="AE7" s="50"/>
      <c r="AF7" s="84" t="s">
        <v>84</v>
      </c>
      <c r="AG7" s="52">
        <v>46055</v>
      </c>
      <c r="AH7" s="53">
        <v>46058</v>
      </c>
      <c r="AI7" s="63">
        <v>91320</v>
      </c>
      <c r="AJ7" s="64">
        <v>13400</v>
      </c>
      <c r="AK7" s="56">
        <f t="shared" si="0"/>
        <v>6700</v>
      </c>
      <c r="AL7" s="57">
        <f t="shared" si="4"/>
        <v>3</v>
      </c>
      <c r="AM7" s="58">
        <f t="shared" si="1"/>
        <v>40200</v>
      </c>
      <c r="AN7" s="54">
        <f t="shared" si="2"/>
        <v>20100</v>
      </c>
      <c r="AO7" s="59">
        <f t="shared" si="3"/>
        <v>111420</v>
      </c>
    </row>
    <row r="8" spans="1:41" ht="14.1" customHeight="1" x14ac:dyDescent="0.15">
      <c r="A8" s="6"/>
      <c r="B8" s="6"/>
      <c r="C8" s="6"/>
      <c r="D8" s="6"/>
      <c r="E8" s="6"/>
      <c r="F8" s="6"/>
      <c r="G8" s="6"/>
      <c r="H8" s="6"/>
      <c r="I8" s="6"/>
      <c r="J8" s="6"/>
      <c r="K8" s="6"/>
      <c r="AA8" s="46" t="s">
        <v>71</v>
      </c>
      <c r="AB8" s="47" t="s">
        <v>76</v>
      </c>
      <c r="AC8" s="48"/>
      <c r="AD8" s="62" t="s">
        <v>33</v>
      </c>
      <c r="AE8" s="50"/>
      <c r="AF8" s="84" t="s">
        <v>82</v>
      </c>
      <c r="AG8" s="52">
        <v>46055</v>
      </c>
      <c r="AH8" s="53">
        <v>46059</v>
      </c>
      <c r="AI8" s="66">
        <v>91520</v>
      </c>
      <c r="AJ8" s="64">
        <v>13400</v>
      </c>
      <c r="AK8" s="56">
        <f t="shared" si="0"/>
        <v>6700</v>
      </c>
      <c r="AL8" s="57">
        <f t="shared" si="4"/>
        <v>4</v>
      </c>
      <c r="AM8" s="58">
        <f t="shared" si="1"/>
        <v>53600</v>
      </c>
      <c r="AN8" s="54">
        <f t="shared" si="2"/>
        <v>26800</v>
      </c>
      <c r="AO8" s="59">
        <f t="shared" si="3"/>
        <v>118320</v>
      </c>
    </row>
    <row r="9" spans="1:41" ht="18" customHeight="1" x14ac:dyDescent="0.15">
      <c r="A9" s="93" t="s">
        <v>51</v>
      </c>
      <c r="B9" s="94"/>
      <c r="C9" s="94"/>
      <c r="D9" s="94"/>
      <c r="E9" s="94"/>
      <c r="F9" s="94"/>
      <c r="G9" s="94"/>
      <c r="H9" s="94"/>
      <c r="I9" s="94"/>
      <c r="J9" s="94"/>
      <c r="K9" s="94"/>
      <c r="AA9" s="46" t="s">
        <v>72</v>
      </c>
      <c r="AB9" s="47" t="s">
        <v>76</v>
      </c>
      <c r="AC9" s="48"/>
      <c r="AD9" s="62"/>
      <c r="AE9" s="50"/>
      <c r="AF9" s="84" t="s">
        <v>85</v>
      </c>
      <c r="AG9" s="52">
        <v>46055</v>
      </c>
      <c r="AH9" s="53">
        <v>46060</v>
      </c>
      <c r="AI9" s="66">
        <v>91520</v>
      </c>
      <c r="AJ9" s="64">
        <v>13400</v>
      </c>
      <c r="AK9" s="56">
        <f t="shared" si="0"/>
        <v>6700</v>
      </c>
      <c r="AL9" s="57">
        <f t="shared" si="4"/>
        <v>5</v>
      </c>
      <c r="AM9" s="58">
        <f t="shared" si="1"/>
        <v>67000</v>
      </c>
      <c r="AN9" s="54">
        <f t="shared" si="2"/>
        <v>33500</v>
      </c>
      <c r="AO9" s="59">
        <f t="shared" si="3"/>
        <v>125020</v>
      </c>
    </row>
    <row r="10" spans="1:41" ht="18" customHeight="1" x14ac:dyDescent="0.15">
      <c r="A10" s="93" t="s">
        <v>12</v>
      </c>
      <c r="B10" s="94"/>
      <c r="C10" s="94"/>
      <c r="D10" s="94"/>
      <c r="E10" s="94"/>
      <c r="F10" s="94"/>
      <c r="G10" s="94"/>
      <c r="H10" s="94"/>
      <c r="I10" s="94"/>
      <c r="J10" s="94"/>
      <c r="K10" s="94"/>
      <c r="AA10" s="46" t="s">
        <v>73</v>
      </c>
      <c r="AB10" s="61" t="s">
        <v>65</v>
      </c>
      <c r="AC10" s="48"/>
      <c r="AD10" s="62"/>
      <c r="AE10" s="50"/>
      <c r="AF10" s="84" t="s">
        <v>86</v>
      </c>
      <c r="AG10" s="52">
        <v>46052</v>
      </c>
      <c r="AH10" s="53">
        <v>46057</v>
      </c>
      <c r="AI10" s="66">
        <v>69980</v>
      </c>
      <c r="AJ10" s="64">
        <v>13400</v>
      </c>
      <c r="AK10" s="56">
        <f t="shared" si="0"/>
        <v>6700</v>
      </c>
      <c r="AL10" s="57">
        <v>6</v>
      </c>
      <c r="AM10" s="58">
        <f t="shared" si="1"/>
        <v>80400</v>
      </c>
      <c r="AN10" s="54">
        <f t="shared" si="2"/>
        <v>40200</v>
      </c>
      <c r="AO10" s="59">
        <f t="shared" si="3"/>
        <v>110180</v>
      </c>
    </row>
    <row r="11" spans="1:41" ht="6" customHeight="1" x14ac:dyDescent="0.15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AA11" s="46" t="s">
        <v>74</v>
      </c>
      <c r="AB11" s="61" t="s">
        <v>65</v>
      </c>
      <c r="AC11" s="48"/>
      <c r="AD11" s="62" t="s">
        <v>33</v>
      </c>
      <c r="AE11" s="50"/>
      <c r="AF11" s="84" t="s">
        <v>87</v>
      </c>
      <c r="AG11" s="52">
        <v>46053</v>
      </c>
      <c r="AH11" s="53">
        <v>46057</v>
      </c>
      <c r="AI11" s="63">
        <v>89440</v>
      </c>
      <c r="AJ11" s="64">
        <v>13400</v>
      </c>
      <c r="AK11" s="56">
        <f t="shared" si="0"/>
        <v>6700</v>
      </c>
      <c r="AL11" s="57">
        <f t="shared" si="4"/>
        <v>4</v>
      </c>
      <c r="AM11" s="58">
        <f t="shared" si="1"/>
        <v>53600</v>
      </c>
      <c r="AN11" s="54">
        <f t="shared" si="2"/>
        <v>26800</v>
      </c>
      <c r="AO11" s="59">
        <f t="shared" si="3"/>
        <v>116240</v>
      </c>
    </row>
    <row r="12" spans="1:41" ht="24" customHeight="1" x14ac:dyDescent="0.15">
      <c r="A12" s="94" t="s">
        <v>4</v>
      </c>
      <c r="B12" s="90"/>
      <c r="C12" s="90"/>
      <c r="D12" s="90"/>
      <c r="E12" s="90"/>
      <c r="F12" s="90"/>
      <c r="G12" s="90"/>
      <c r="H12" s="90"/>
      <c r="I12" s="90"/>
      <c r="J12" s="90"/>
      <c r="K12" s="90"/>
      <c r="AA12" s="46" t="s">
        <v>75</v>
      </c>
      <c r="AB12" s="69" t="s">
        <v>88</v>
      </c>
      <c r="AC12" s="48"/>
      <c r="AD12" s="62" t="s">
        <v>33</v>
      </c>
      <c r="AE12" s="50"/>
      <c r="AF12" s="84" t="s">
        <v>91</v>
      </c>
      <c r="AG12" s="52">
        <v>46043</v>
      </c>
      <c r="AH12" s="53">
        <v>46048</v>
      </c>
      <c r="AI12" s="66">
        <v>83460</v>
      </c>
      <c r="AJ12" s="64">
        <v>12400</v>
      </c>
      <c r="AK12" s="56">
        <f t="shared" si="0"/>
        <v>6200</v>
      </c>
      <c r="AL12" s="57">
        <f t="shared" si="4"/>
        <v>5</v>
      </c>
      <c r="AM12" s="58">
        <f t="shared" si="1"/>
        <v>62000</v>
      </c>
      <c r="AN12" s="54">
        <f t="shared" si="2"/>
        <v>31000</v>
      </c>
      <c r="AO12" s="59">
        <f t="shared" si="3"/>
        <v>114460</v>
      </c>
    </row>
    <row r="13" spans="1:41" ht="6" customHeight="1" x14ac:dyDescent="0.15">
      <c r="AA13" s="68"/>
      <c r="AB13" s="70"/>
      <c r="AC13" s="48"/>
      <c r="AD13" s="62"/>
      <c r="AE13" s="50"/>
      <c r="AF13" s="51"/>
      <c r="AG13" s="52"/>
      <c r="AH13" s="53"/>
      <c r="AI13" s="71"/>
      <c r="AJ13" s="64"/>
      <c r="AK13" s="56"/>
      <c r="AL13" s="65"/>
      <c r="AM13" s="58"/>
      <c r="AN13" s="54"/>
      <c r="AO13" s="59"/>
    </row>
    <row r="14" spans="1:41" ht="12" customHeight="1" x14ac:dyDescent="0.15">
      <c r="G14" s="3" t="s">
        <v>23</v>
      </c>
      <c r="AA14" s="72"/>
      <c r="AB14" s="61"/>
      <c r="AC14" s="48"/>
      <c r="AD14" s="62"/>
      <c r="AE14" s="50"/>
      <c r="AF14" s="51"/>
      <c r="AG14" s="52"/>
      <c r="AH14" s="53"/>
      <c r="AI14" s="63"/>
      <c r="AJ14" s="64"/>
      <c r="AK14" s="56"/>
      <c r="AL14" s="65"/>
      <c r="AM14" s="58"/>
      <c r="AN14" s="54"/>
      <c r="AO14" s="59"/>
    </row>
    <row r="15" spans="1:41" ht="15" customHeight="1" x14ac:dyDescent="0.15">
      <c r="A15" s="1">
        <v>1</v>
      </c>
      <c r="B15" s="1" t="s">
        <v>7</v>
      </c>
      <c r="C15" s="96" t="s">
        <v>66</v>
      </c>
      <c r="D15" s="96"/>
      <c r="E15" s="96"/>
      <c r="F15" s="96"/>
      <c r="G15" s="96"/>
      <c r="H15" s="97"/>
      <c r="I15" s="97"/>
      <c r="J15" s="97"/>
      <c r="L15" s="1" t="s">
        <v>62</v>
      </c>
      <c r="AA15" s="72"/>
      <c r="AB15" s="61"/>
      <c r="AC15" s="48"/>
      <c r="AD15" s="62"/>
      <c r="AE15" s="50"/>
      <c r="AF15" s="51"/>
      <c r="AG15" s="52"/>
      <c r="AH15" s="53"/>
      <c r="AI15" s="63"/>
      <c r="AJ15" s="64"/>
      <c r="AK15" s="56"/>
      <c r="AL15" s="65"/>
      <c r="AM15" s="58"/>
      <c r="AN15" s="54"/>
      <c r="AO15" s="59"/>
    </row>
    <row r="16" spans="1:41" ht="15" customHeight="1" x14ac:dyDescent="0.15">
      <c r="C16" s="79"/>
      <c r="D16" s="79"/>
      <c r="E16" s="79"/>
      <c r="F16" s="79"/>
      <c r="G16" s="79"/>
      <c r="H16" s="75"/>
      <c r="I16" s="75"/>
      <c r="J16" s="75"/>
      <c r="AA16" s="73"/>
      <c r="AB16" s="74"/>
      <c r="AC16" s="48"/>
      <c r="AD16" s="62"/>
      <c r="AE16" s="50"/>
      <c r="AF16" s="51"/>
      <c r="AG16" s="52"/>
      <c r="AH16" s="53"/>
      <c r="AI16" s="66"/>
      <c r="AJ16" s="64"/>
      <c r="AK16" s="56"/>
      <c r="AL16" s="65"/>
      <c r="AM16" s="58"/>
      <c r="AN16" s="54"/>
      <c r="AO16" s="59"/>
    </row>
    <row r="17" spans="1:41" ht="6" customHeight="1" x14ac:dyDescent="0.15">
      <c r="AF17" s="51"/>
      <c r="AG17" s="52"/>
      <c r="AH17" s="53"/>
      <c r="AI17" s="54"/>
      <c r="AJ17" s="64"/>
    </row>
    <row r="18" spans="1:41" ht="15.75" customHeight="1" x14ac:dyDescent="0.15">
      <c r="A18" s="1">
        <v>2</v>
      </c>
      <c r="B18" s="1" t="s">
        <v>5</v>
      </c>
      <c r="C18" s="80" t="str">
        <f>VLOOKUP(C15,AA3:AO18,2,FALSE)</f>
        <v>長野県野沢温泉村</v>
      </c>
      <c r="D18" s="3"/>
      <c r="E18" s="3"/>
      <c r="AA18" s="60"/>
      <c r="AB18" s="61"/>
      <c r="AC18" s="48"/>
      <c r="AD18" s="62"/>
      <c r="AE18" s="50"/>
      <c r="AF18" s="51"/>
      <c r="AG18" s="52"/>
      <c r="AH18" s="53"/>
      <c r="AI18" s="66"/>
      <c r="AJ18" s="64"/>
    </row>
    <row r="19" spans="1:41" ht="6" customHeight="1" x14ac:dyDescent="0.15">
      <c r="AA19" s="60"/>
      <c r="AB19" s="61"/>
      <c r="AC19" s="48"/>
      <c r="AD19" s="62"/>
      <c r="AE19" s="50"/>
      <c r="AF19" s="51"/>
      <c r="AG19" s="52"/>
      <c r="AH19" s="53"/>
      <c r="AI19" s="66"/>
      <c r="AJ19" s="64"/>
      <c r="AK19" s="56"/>
      <c r="AL19" s="67"/>
      <c r="AM19" s="58"/>
      <c r="AN19" s="54"/>
      <c r="AO19" s="59"/>
    </row>
    <row r="20" spans="1:41" ht="17.25" customHeight="1" x14ac:dyDescent="0.15">
      <c r="A20" s="1">
        <v>3</v>
      </c>
      <c r="B20" s="1" t="s">
        <v>11</v>
      </c>
      <c r="C20" s="1" t="str">
        <f>VLOOKUP(C15,AA3:AO18,6,FALSE)</f>
        <v>令和８年２月３日</v>
      </c>
      <c r="AA20" s="68"/>
      <c r="AB20" s="69"/>
      <c r="AC20" s="48"/>
      <c r="AD20" s="62"/>
      <c r="AE20" s="50"/>
      <c r="AF20" s="51"/>
      <c r="AG20" s="52"/>
      <c r="AH20" s="53"/>
      <c r="AI20" s="66"/>
      <c r="AJ20" s="64"/>
      <c r="AK20" s="56"/>
      <c r="AL20" s="67"/>
      <c r="AM20" s="58"/>
      <c r="AN20" s="54"/>
      <c r="AO20" s="59"/>
    </row>
    <row r="21" spans="1:41" ht="6" customHeight="1" x14ac:dyDescent="0.15">
      <c r="AA21" s="68"/>
      <c r="AB21" s="69"/>
      <c r="AC21" s="48"/>
      <c r="AD21" s="62"/>
      <c r="AE21" s="50"/>
      <c r="AF21" s="51"/>
      <c r="AG21" s="52"/>
      <c r="AH21" s="53"/>
      <c r="AI21" s="66"/>
      <c r="AJ21" s="64"/>
      <c r="AK21" s="56"/>
      <c r="AL21" s="67"/>
      <c r="AM21" s="58"/>
      <c r="AN21" s="54"/>
      <c r="AO21" s="59"/>
    </row>
    <row r="22" spans="1:41" ht="12" customHeight="1" x14ac:dyDescent="0.15">
      <c r="A22" s="1">
        <v>4</v>
      </c>
      <c r="B22" s="1" t="s">
        <v>8</v>
      </c>
    </row>
    <row r="23" spans="1:41" ht="18" customHeight="1" thickBot="1" x14ac:dyDescent="0.2">
      <c r="A23" s="85" t="s">
        <v>6</v>
      </c>
      <c r="B23" s="85"/>
      <c r="C23" s="85"/>
      <c r="D23" s="85"/>
      <c r="E23" s="85"/>
      <c r="F23" s="85"/>
    </row>
    <row r="24" spans="1:41" ht="18" customHeight="1" x14ac:dyDescent="0.15">
      <c r="A24" s="91" t="s">
        <v>26</v>
      </c>
      <c r="B24" s="92"/>
      <c r="C24" s="92"/>
      <c r="D24" s="92"/>
      <c r="E24" s="92"/>
      <c r="F24" s="92"/>
      <c r="G24" s="9"/>
      <c r="H24" s="9"/>
      <c r="I24" s="9"/>
      <c r="J24" s="9"/>
      <c r="K24" s="10"/>
    </row>
    <row r="25" spans="1:41" ht="18" customHeight="1" x14ac:dyDescent="0.15">
      <c r="A25" s="11" t="s">
        <v>13</v>
      </c>
      <c r="B25" s="1" t="s">
        <v>14</v>
      </c>
      <c r="C25" s="1">
        <f>VLOOKUP(C15,AA3:AO18,9,FALSE)</f>
        <v>91320</v>
      </c>
      <c r="F25" s="1" t="s">
        <v>15</v>
      </c>
      <c r="G25" s="75"/>
      <c r="H25" s="1" t="s">
        <v>16</v>
      </c>
      <c r="J25" s="1">
        <f>C25*G25</f>
        <v>0</v>
      </c>
      <c r="K25" s="13" t="s">
        <v>17</v>
      </c>
    </row>
    <row r="26" spans="1:41" ht="18" customHeight="1" x14ac:dyDescent="0.15">
      <c r="A26" s="14" t="s">
        <v>27</v>
      </c>
      <c r="B26" s="15"/>
      <c r="C26" s="15"/>
      <c r="D26" s="15"/>
      <c r="E26" s="15"/>
      <c r="F26" s="15"/>
      <c r="G26" s="15"/>
      <c r="H26" s="15"/>
      <c r="I26" s="15"/>
      <c r="J26" s="15"/>
      <c r="K26" s="16"/>
    </row>
    <row r="27" spans="1:41" ht="18" customHeight="1" x14ac:dyDescent="0.15">
      <c r="A27" s="11" t="s">
        <v>13</v>
      </c>
      <c r="B27" s="1" t="s">
        <v>14</v>
      </c>
      <c r="C27" s="75"/>
      <c r="F27" s="1" t="s">
        <v>15</v>
      </c>
      <c r="G27" s="75"/>
      <c r="H27" s="1" t="s">
        <v>16</v>
      </c>
      <c r="J27" s="1">
        <f>C27*G27</f>
        <v>0</v>
      </c>
      <c r="K27" s="13" t="s">
        <v>17</v>
      </c>
    </row>
    <row r="28" spans="1:41" ht="18" customHeight="1" x14ac:dyDescent="0.15">
      <c r="A28" s="11" t="s">
        <v>13</v>
      </c>
      <c r="B28" s="1" t="s">
        <v>14</v>
      </c>
      <c r="C28" s="75"/>
      <c r="F28" s="1" t="s">
        <v>15</v>
      </c>
      <c r="G28" s="75"/>
      <c r="H28" s="1" t="s">
        <v>16</v>
      </c>
      <c r="J28" s="1">
        <f>C28*G28</f>
        <v>0</v>
      </c>
      <c r="K28" s="13" t="s">
        <v>17</v>
      </c>
    </row>
    <row r="29" spans="1:41" ht="18" customHeight="1" x14ac:dyDescent="0.15">
      <c r="A29" s="11" t="s">
        <v>13</v>
      </c>
      <c r="B29" s="1" t="s">
        <v>14</v>
      </c>
      <c r="C29" s="75"/>
      <c r="F29" s="1" t="s">
        <v>15</v>
      </c>
      <c r="G29" s="75"/>
      <c r="H29" s="1" t="s">
        <v>16</v>
      </c>
      <c r="J29" s="1">
        <f>C29*G29</f>
        <v>0</v>
      </c>
      <c r="K29" s="13" t="s">
        <v>17</v>
      </c>
    </row>
    <row r="30" spans="1:41" ht="18" customHeight="1" x14ac:dyDescent="0.15">
      <c r="A30" s="11"/>
      <c r="G30" s="2" t="s">
        <v>29</v>
      </c>
      <c r="H30" s="2" t="s">
        <v>18</v>
      </c>
      <c r="J30" s="1">
        <f>SUM(J27:J29)</f>
        <v>0</v>
      </c>
      <c r="K30" s="13" t="s">
        <v>17</v>
      </c>
    </row>
    <row r="31" spans="1:41" ht="18" customHeight="1" x14ac:dyDescent="0.15">
      <c r="A31" s="14" t="s">
        <v>28</v>
      </c>
      <c r="B31" s="15"/>
      <c r="C31" s="15"/>
      <c r="D31" s="15"/>
      <c r="E31" s="15"/>
      <c r="F31" s="15"/>
      <c r="G31" s="15"/>
      <c r="H31" s="15"/>
      <c r="I31" s="15"/>
      <c r="J31" s="15"/>
      <c r="K31" s="16"/>
    </row>
    <row r="32" spans="1:41" ht="18" customHeight="1" x14ac:dyDescent="0.15">
      <c r="A32" s="11" t="s">
        <v>13</v>
      </c>
      <c r="B32" s="1" t="s">
        <v>14</v>
      </c>
      <c r="C32" s="75"/>
      <c r="F32" s="1" t="s">
        <v>15</v>
      </c>
      <c r="G32" s="75"/>
      <c r="H32" s="1" t="s">
        <v>16</v>
      </c>
      <c r="J32" s="1">
        <f>C32*G32</f>
        <v>0</v>
      </c>
      <c r="K32" s="13" t="s">
        <v>17</v>
      </c>
    </row>
    <row r="33" spans="1:11" ht="18" customHeight="1" x14ac:dyDescent="0.15">
      <c r="A33" s="11" t="s">
        <v>13</v>
      </c>
      <c r="B33" s="1" t="s">
        <v>14</v>
      </c>
      <c r="C33" s="75"/>
      <c r="F33" s="1" t="s">
        <v>15</v>
      </c>
      <c r="G33" s="75"/>
      <c r="H33" s="1" t="s">
        <v>16</v>
      </c>
      <c r="J33" s="1">
        <f>C33*G33</f>
        <v>0</v>
      </c>
      <c r="K33" s="13" t="s">
        <v>17</v>
      </c>
    </row>
    <row r="34" spans="1:11" ht="18" customHeight="1" x14ac:dyDescent="0.15">
      <c r="A34" s="11" t="s">
        <v>13</v>
      </c>
      <c r="B34" s="1" t="s">
        <v>14</v>
      </c>
      <c r="C34" s="75"/>
      <c r="F34" s="1" t="s">
        <v>15</v>
      </c>
      <c r="G34" s="75"/>
      <c r="H34" s="1" t="s">
        <v>16</v>
      </c>
      <c r="J34" s="1">
        <f>C34*G34</f>
        <v>0</v>
      </c>
      <c r="K34" s="13" t="s">
        <v>17</v>
      </c>
    </row>
    <row r="35" spans="1:11" ht="18" customHeight="1" thickBot="1" x14ac:dyDescent="0.2">
      <c r="A35" s="17"/>
      <c r="B35" s="18"/>
      <c r="C35" s="18"/>
      <c r="D35" s="18"/>
      <c r="E35" s="18"/>
      <c r="F35" s="18"/>
      <c r="G35" s="19" t="s">
        <v>20</v>
      </c>
      <c r="H35" s="19" t="s">
        <v>18</v>
      </c>
      <c r="I35" s="18"/>
      <c r="J35" s="18">
        <f>SUM(J32:J34)</f>
        <v>0</v>
      </c>
      <c r="K35" s="21" t="s">
        <v>19</v>
      </c>
    </row>
    <row r="36" spans="1:11" ht="18" customHeight="1" thickBot="1" x14ac:dyDescent="0.2">
      <c r="A36" s="85" t="s">
        <v>24</v>
      </c>
      <c r="B36" s="85"/>
      <c r="C36" s="85"/>
      <c r="D36" s="85"/>
      <c r="E36" s="85"/>
      <c r="F36" s="85"/>
    </row>
    <row r="37" spans="1:11" ht="18" customHeight="1" x14ac:dyDescent="0.15">
      <c r="A37" s="91" t="s">
        <v>46</v>
      </c>
      <c r="B37" s="92"/>
      <c r="C37" s="92"/>
      <c r="D37" s="92"/>
      <c r="E37" s="92"/>
      <c r="F37" s="92"/>
      <c r="G37" s="9"/>
      <c r="H37" s="9"/>
      <c r="I37" s="9"/>
      <c r="J37" s="9"/>
      <c r="K37" s="10"/>
    </row>
    <row r="38" spans="1:11" ht="18" customHeight="1" x14ac:dyDescent="0.15">
      <c r="A38" s="11" t="s">
        <v>13</v>
      </c>
      <c r="B38" s="1" t="s">
        <v>14</v>
      </c>
      <c r="C38" s="1">
        <f>VLOOKUP(C15,AA3:AO18,11,FALSE)</f>
        <v>6700</v>
      </c>
      <c r="D38" s="1" t="s">
        <v>15</v>
      </c>
      <c r="F38" s="1">
        <f>VLOOKUP(C15,AA3:AO18,12,FALSE)</f>
        <v>2</v>
      </c>
      <c r="G38" s="1" t="s">
        <v>21</v>
      </c>
      <c r="H38" s="1">
        <f>G25</f>
        <v>0</v>
      </c>
      <c r="I38" s="1" t="s">
        <v>16</v>
      </c>
      <c r="J38" s="1">
        <f>C38*F38*H38</f>
        <v>0</v>
      </c>
      <c r="K38" s="13" t="s">
        <v>17</v>
      </c>
    </row>
    <row r="39" spans="1:11" ht="18" customHeight="1" x14ac:dyDescent="0.15">
      <c r="A39" s="14" t="s">
        <v>27</v>
      </c>
      <c r="B39" s="15"/>
      <c r="C39" s="15"/>
      <c r="D39" s="15"/>
      <c r="E39" s="15"/>
      <c r="F39" s="15"/>
      <c r="G39" s="15"/>
      <c r="H39" s="15"/>
      <c r="I39" s="15"/>
      <c r="J39" s="15"/>
      <c r="K39" s="16"/>
    </row>
    <row r="40" spans="1:11" ht="18" customHeight="1" x14ac:dyDescent="0.15">
      <c r="A40" s="11" t="s">
        <v>13</v>
      </c>
      <c r="B40" s="1" t="s">
        <v>14</v>
      </c>
      <c r="C40" s="75"/>
      <c r="D40" s="1" t="s">
        <v>15</v>
      </c>
      <c r="F40" s="75"/>
      <c r="G40" s="1" t="s">
        <v>21</v>
      </c>
      <c r="H40" s="75"/>
      <c r="I40" s="1" t="s">
        <v>16</v>
      </c>
      <c r="J40" s="1">
        <f>C40*F40*H40</f>
        <v>0</v>
      </c>
      <c r="K40" s="13" t="s">
        <v>17</v>
      </c>
    </row>
    <row r="41" spans="1:11" ht="18" customHeight="1" x14ac:dyDescent="0.15">
      <c r="A41" s="11" t="s">
        <v>13</v>
      </c>
      <c r="B41" s="1" t="s">
        <v>14</v>
      </c>
      <c r="C41" s="75"/>
      <c r="D41" s="1" t="s">
        <v>15</v>
      </c>
      <c r="F41" s="75"/>
      <c r="G41" s="1" t="s">
        <v>21</v>
      </c>
      <c r="H41" s="75"/>
      <c r="I41" s="1" t="s">
        <v>16</v>
      </c>
      <c r="J41" s="1">
        <f>C41*F41*H41</f>
        <v>0</v>
      </c>
      <c r="K41" s="13" t="s">
        <v>17</v>
      </c>
    </row>
    <row r="42" spans="1:11" ht="18" customHeight="1" x14ac:dyDescent="0.15">
      <c r="A42" s="11" t="s">
        <v>13</v>
      </c>
      <c r="B42" s="1" t="s">
        <v>14</v>
      </c>
      <c r="C42" s="75"/>
      <c r="D42" s="1" t="s">
        <v>15</v>
      </c>
      <c r="F42" s="75"/>
      <c r="G42" s="1" t="s">
        <v>21</v>
      </c>
      <c r="H42" s="75"/>
      <c r="I42" s="1" t="s">
        <v>16</v>
      </c>
      <c r="J42" s="1">
        <f>C42*F42*H42</f>
        <v>0</v>
      </c>
      <c r="K42" s="13" t="s">
        <v>17</v>
      </c>
    </row>
    <row r="43" spans="1:11" ht="18" customHeight="1" x14ac:dyDescent="0.15">
      <c r="A43" s="11" t="s">
        <v>13</v>
      </c>
      <c r="B43" s="1" t="s">
        <v>14</v>
      </c>
      <c r="C43" s="75"/>
      <c r="D43" s="1" t="s">
        <v>15</v>
      </c>
      <c r="F43" s="75"/>
      <c r="G43" s="1" t="s">
        <v>21</v>
      </c>
      <c r="H43" s="75"/>
      <c r="I43" s="1" t="s">
        <v>16</v>
      </c>
      <c r="J43" s="1">
        <f>C43*F43*H43</f>
        <v>0</v>
      </c>
      <c r="K43" s="13" t="s">
        <v>17</v>
      </c>
    </row>
    <row r="44" spans="1:11" ht="18" customHeight="1" x14ac:dyDescent="0.15">
      <c r="A44" s="11"/>
      <c r="G44" s="2" t="s">
        <v>29</v>
      </c>
      <c r="H44" s="2" t="s">
        <v>18</v>
      </c>
      <c r="J44" s="1">
        <f>SUM(J40:J43)</f>
        <v>0</v>
      </c>
      <c r="K44" s="13" t="s">
        <v>17</v>
      </c>
    </row>
    <row r="45" spans="1:11" ht="18" customHeight="1" x14ac:dyDescent="0.15">
      <c r="A45" s="14" t="s">
        <v>28</v>
      </c>
      <c r="B45" s="15"/>
      <c r="C45" s="15"/>
      <c r="D45" s="15"/>
      <c r="E45" s="15"/>
      <c r="F45" s="15"/>
      <c r="G45" s="15"/>
      <c r="H45" s="15"/>
      <c r="I45" s="15"/>
      <c r="J45" s="15"/>
      <c r="K45" s="16"/>
    </row>
    <row r="46" spans="1:11" ht="18" customHeight="1" x14ac:dyDescent="0.15">
      <c r="A46" s="11" t="s">
        <v>13</v>
      </c>
      <c r="B46" s="1" t="s">
        <v>14</v>
      </c>
      <c r="C46" s="75"/>
      <c r="D46" s="1" t="s">
        <v>15</v>
      </c>
      <c r="F46" s="75"/>
      <c r="G46" s="1" t="s">
        <v>21</v>
      </c>
      <c r="H46" s="75"/>
      <c r="I46" s="1" t="s">
        <v>16</v>
      </c>
      <c r="J46" s="1">
        <f>C46*F46*H46</f>
        <v>0</v>
      </c>
      <c r="K46" s="13" t="s">
        <v>17</v>
      </c>
    </row>
    <row r="47" spans="1:11" ht="18" customHeight="1" x14ac:dyDescent="0.15">
      <c r="A47" s="11" t="s">
        <v>13</v>
      </c>
      <c r="B47" s="1" t="s">
        <v>14</v>
      </c>
      <c r="C47" s="75"/>
      <c r="D47" s="1" t="s">
        <v>15</v>
      </c>
      <c r="F47" s="75"/>
      <c r="G47" s="1" t="s">
        <v>21</v>
      </c>
      <c r="H47" s="75"/>
      <c r="I47" s="1" t="s">
        <v>16</v>
      </c>
      <c r="J47" s="1">
        <f>C47*F47*H47</f>
        <v>0</v>
      </c>
      <c r="K47" s="13" t="s">
        <v>17</v>
      </c>
    </row>
    <row r="48" spans="1:11" ht="18" customHeight="1" x14ac:dyDescent="0.15">
      <c r="A48" s="11" t="s">
        <v>13</v>
      </c>
      <c r="B48" s="1" t="s">
        <v>14</v>
      </c>
      <c r="C48" s="75"/>
      <c r="D48" s="1" t="s">
        <v>15</v>
      </c>
      <c r="F48" s="75"/>
      <c r="G48" s="1" t="s">
        <v>21</v>
      </c>
      <c r="H48" s="75"/>
      <c r="I48" s="1" t="s">
        <v>16</v>
      </c>
      <c r="J48" s="1">
        <f>C48*F48*H48</f>
        <v>0</v>
      </c>
      <c r="K48" s="13" t="s">
        <v>17</v>
      </c>
    </row>
    <row r="49" spans="1:11" ht="18" customHeight="1" x14ac:dyDescent="0.15">
      <c r="A49" s="11" t="s">
        <v>13</v>
      </c>
      <c r="B49" s="1" t="s">
        <v>14</v>
      </c>
      <c r="C49" s="75"/>
      <c r="D49" s="1" t="s">
        <v>15</v>
      </c>
      <c r="F49" s="75"/>
      <c r="G49" s="1" t="s">
        <v>21</v>
      </c>
      <c r="H49" s="75"/>
      <c r="I49" s="1" t="s">
        <v>16</v>
      </c>
      <c r="J49" s="1">
        <f>C49*F49*H49</f>
        <v>0</v>
      </c>
      <c r="K49" s="13" t="s">
        <v>17</v>
      </c>
    </row>
    <row r="50" spans="1:11" ht="18" customHeight="1" thickBot="1" x14ac:dyDescent="0.2">
      <c r="A50" s="17"/>
      <c r="B50" s="18"/>
      <c r="C50" s="18"/>
      <c r="D50" s="18"/>
      <c r="E50" s="18"/>
      <c r="F50" s="18"/>
      <c r="G50" s="19" t="s">
        <v>20</v>
      </c>
      <c r="H50" s="19" t="s">
        <v>18</v>
      </c>
      <c r="I50" s="18"/>
      <c r="J50" s="18">
        <f>SUM(J46:J49)</f>
        <v>0</v>
      </c>
      <c r="K50" s="21" t="s">
        <v>22</v>
      </c>
    </row>
    <row r="51" spans="1:11" ht="18" customHeight="1" thickBot="1" x14ac:dyDescent="0.2">
      <c r="A51" s="85" t="s">
        <v>30</v>
      </c>
      <c r="B51" s="85"/>
      <c r="C51" s="85"/>
      <c r="D51" s="85"/>
      <c r="E51" s="85"/>
      <c r="F51" s="85"/>
      <c r="G51" s="2"/>
      <c r="H51" s="2"/>
    </row>
    <row r="52" spans="1:11" ht="19.5" customHeight="1" thickBot="1" x14ac:dyDescent="0.2">
      <c r="A52" s="22" t="s">
        <v>13</v>
      </c>
      <c r="B52" s="23" t="s">
        <v>14</v>
      </c>
      <c r="C52" s="98"/>
      <c r="D52" s="98"/>
      <c r="E52" s="23" t="s">
        <v>15</v>
      </c>
      <c r="F52" s="23"/>
      <c r="G52" s="81"/>
      <c r="H52" s="23" t="s">
        <v>16</v>
      </c>
      <c r="I52" s="23"/>
      <c r="J52" s="23">
        <f>C52*G52</f>
        <v>0</v>
      </c>
      <c r="K52" s="25" t="s">
        <v>31</v>
      </c>
    </row>
    <row r="53" spans="1:11" ht="6" customHeight="1" thickBot="1" x14ac:dyDescent="0.2"/>
    <row r="54" spans="1:11" ht="7.5" customHeight="1" thickTop="1" x14ac:dyDescent="0.15">
      <c r="A54" s="26"/>
      <c r="B54" s="27"/>
      <c r="C54" s="27"/>
      <c r="D54" s="27"/>
      <c r="E54" s="27"/>
      <c r="F54" s="27"/>
      <c r="G54" s="27"/>
      <c r="H54" s="27"/>
      <c r="I54" s="27"/>
      <c r="J54" s="27"/>
      <c r="K54" s="28"/>
    </row>
    <row r="55" spans="1:11" x14ac:dyDescent="0.15">
      <c r="A55" s="29" t="s">
        <v>47</v>
      </c>
      <c r="D55" s="8" t="s">
        <v>32</v>
      </c>
      <c r="E55" s="8"/>
      <c r="H55" s="2" t="s">
        <v>18</v>
      </c>
      <c r="J55" s="1">
        <f>J35+J50+J52</f>
        <v>0</v>
      </c>
      <c r="K55" s="31" t="s">
        <v>17</v>
      </c>
    </row>
    <row r="56" spans="1:11" ht="6" customHeight="1" thickBot="1" x14ac:dyDescent="0.2">
      <c r="A56" s="32"/>
      <c r="B56" s="33"/>
      <c r="C56" s="33"/>
      <c r="D56" s="33"/>
      <c r="E56" s="33"/>
      <c r="F56" s="33"/>
      <c r="G56" s="33"/>
      <c r="H56" s="33"/>
      <c r="I56" s="33"/>
      <c r="J56" s="33"/>
      <c r="K56" s="34"/>
    </row>
    <row r="57" spans="1:11" ht="6" customHeight="1" thickTop="1" thickBot="1" x14ac:dyDescent="0.2"/>
    <row r="58" spans="1:11" x14ac:dyDescent="0.15">
      <c r="A58" s="82" t="s">
        <v>48</v>
      </c>
      <c r="B58" s="9"/>
      <c r="C58" s="9"/>
      <c r="D58" s="9"/>
      <c r="E58" s="9"/>
      <c r="F58" s="10"/>
      <c r="H58" s="82" t="s">
        <v>50</v>
      </c>
      <c r="I58" s="9"/>
      <c r="J58" s="9"/>
      <c r="K58" s="10"/>
    </row>
    <row r="59" spans="1:11" ht="26.25" x14ac:dyDescent="0.15">
      <c r="A59" s="11"/>
      <c r="B59" s="95">
        <f>MAX(J38-J50-J35-J52,0)</f>
        <v>0</v>
      </c>
      <c r="C59" s="95"/>
      <c r="D59" s="95"/>
      <c r="E59" s="1" t="s">
        <v>49</v>
      </c>
      <c r="F59" s="13"/>
      <c r="H59" s="11"/>
      <c r="J59" s="83">
        <f>MAX(J55-J38,0)</f>
        <v>0</v>
      </c>
      <c r="K59" s="13" t="s">
        <v>49</v>
      </c>
    </row>
    <row r="60" spans="1:11" ht="6" customHeight="1" thickBot="1" x14ac:dyDescent="0.2">
      <c r="A60" s="17"/>
      <c r="B60" s="18"/>
      <c r="C60" s="18"/>
      <c r="D60" s="18"/>
      <c r="E60" s="18"/>
      <c r="F60" s="21"/>
      <c r="H60" s="17"/>
      <c r="I60" s="18"/>
      <c r="J60" s="18"/>
      <c r="K60" s="21"/>
    </row>
    <row r="61" spans="1:11" ht="12" customHeight="1" thickBot="1" x14ac:dyDescent="0.2"/>
    <row r="62" spans="1:11" ht="11.25" customHeight="1" thickTop="1" x14ac:dyDescent="0.15">
      <c r="D62" s="26"/>
      <c r="E62" s="27"/>
      <c r="F62" s="27"/>
      <c r="G62" s="27"/>
      <c r="H62" s="27"/>
      <c r="I62" s="27"/>
      <c r="J62" s="28"/>
    </row>
    <row r="63" spans="1:11" ht="18" customHeight="1" x14ac:dyDescent="0.15">
      <c r="D63" s="86" t="s">
        <v>64</v>
      </c>
      <c r="E63" s="87"/>
      <c r="F63" s="87"/>
      <c r="G63" s="87"/>
      <c r="H63" s="87"/>
      <c r="I63" s="87"/>
      <c r="J63" s="88"/>
    </row>
    <row r="64" spans="1:11" ht="6.75" customHeight="1" thickBot="1" x14ac:dyDescent="0.2">
      <c r="D64" s="32"/>
      <c r="E64" s="33"/>
      <c r="F64" s="33"/>
      <c r="G64" s="33"/>
      <c r="H64" s="33"/>
      <c r="I64" s="33"/>
      <c r="J64" s="34"/>
    </row>
    <row r="65" ht="15.75" thickTop="1" x14ac:dyDescent="0.15"/>
  </sheetData>
  <mergeCells count="14">
    <mergeCell ref="A51:F51"/>
    <mergeCell ref="D63:J63"/>
    <mergeCell ref="A2:K2"/>
    <mergeCell ref="A1:D1"/>
    <mergeCell ref="A24:F24"/>
    <mergeCell ref="A37:F37"/>
    <mergeCell ref="A23:F23"/>
    <mergeCell ref="A36:F36"/>
    <mergeCell ref="A9:K9"/>
    <mergeCell ref="A10:K10"/>
    <mergeCell ref="A12:K12"/>
    <mergeCell ref="B59:D59"/>
    <mergeCell ref="C15:J15"/>
    <mergeCell ref="C52:D52"/>
  </mergeCells>
  <phoneticPr fontId="1"/>
  <conditionalFormatting sqref="C27:C29 G27:G29 C32:C34 G32:G34 C40:C43 F40:F43 H40:H43 C46:C49 F46:F49 H46:H49 C52:D52 G52">
    <cfRule type="cellIs" dxfId="1" priority="1" operator="notEqual">
      <formula>""</formula>
    </cfRule>
  </conditionalFormatting>
  <conditionalFormatting sqref="G25">
    <cfRule type="cellIs" dxfId="0" priority="2" operator="notEqual">
      <formula>""</formula>
    </cfRule>
    <cfRule type="colorScale" priority="3">
      <colorScale>
        <cfvo type="min"/>
        <cfvo type="max"/>
        <color rgb="FFFF7128"/>
        <color rgb="FFFFEF9C"/>
      </colorScale>
    </cfRule>
  </conditionalFormatting>
  <dataValidations count="1">
    <dataValidation type="list" allowBlank="1" showInputMessage="1" showErrorMessage="1" sqref="C15:C16" xr:uid="{00000000-0002-0000-0000-000000000000}">
      <formula1>$AA$3:$AA$18</formula1>
    </dataValidation>
  </dataValidations>
  <printOptions horizontalCentered="1" verticalCentered="1"/>
  <pageMargins left="0.59055118110236227" right="0.59055118110236227" top="0.19685039370078741" bottom="0.19685039370078741" header="0.51181102362204722" footer="0.51181102362204722"/>
  <pageSetup paperSize="9" scale="86" orientation="portrait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N67"/>
  <sheetViews>
    <sheetView view="pageBreakPreview" zoomScaleNormal="100" zoomScaleSheetLayoutView="100" workbookViewId="0">
      <selection activeCell="O33" sqref="O33"/>
    </sheetView>
  </sheetViews>
  <sheetFormatPr defaultColWidth="9" defaultRowHeight="15" x14ac:dyDescent="0.15"/>
  <cols>
    <col min="1" max="1" width="3.875" style="1" customWidth="1"/>
    <col min="2" max="2" width="8.25" style="1" customWidth="1"/>
    <col min="3" max="4" width="8.5" style="1" customWidth="1"/>
    <col min="5" max="5" width="8" style="1" customWidth="1"/>
    <col min="6" max="6" width="9.375" style="1" customWidth="1"/>
    <col min="7" max="7" width="8.5" style="1" customWidth="1"/>
    <col min="8" max="8" width="9.375" style="1" customWidth="1"/>
    <col min="9" max="9" width="18.5" style="1" bestFit="1" customWidth="1"/>
    <col min="10" max="10" width="12.5" style="1" customWidth="1"/>
    <col min="11" max="16384" width="9" style="1"/>
  </cols>
  <sheetData>
    <row r="1" spans="1:10" ht="12" customHeight="1" x14ac:dyDescent="0.15">
      <c r="A1" s="90" t="s">
        <v>9</v>
      </c>
      <c r="B1" s="90"/>
      <c r="C1" s="90"/>
      <c r="D1" s="90"/>
    </row>
    <row r="2" spans="1:10" ht="14.1" customHeight="1" x14ac:dyDescent="0.15">
      <c r="A2" s="99" t="s">
        <v>79</v>
      </c>
      <c r="B2" s="99"/>
      <c r="C2" s="99"/>
      <c r="D2" s="99"/>
      <c r="E2" s="99"/>
      <c r="F2" s="99"/>
      <c r="G2" s="99"/>
      <c r="H2" s="99"/>
      <c r="I2" s="99"/>
      <c r="J2" s="99"/>
    </row>
    <row r="3" spans="1:10" ht="14.1" customHeight="1" x14ac:dyDescent="0.15">
      <c r="B3" s="1" t="s">
        <v>0</v>
      </c>
    </row>
    <row r="4" spans="1:10" ht="14.1" customHeight="1" x14ac:dyDescent="0.15">
      <c r="B4" s="1" t="s">
        <v>92</v>
      </c>
      <c r="E4" s="3" t="s">
        <v>1</v>
      </c>
    </row>
    <row r="5" spans="1:10" ht="14.1" customHeight="1" x14ac:dyDescent="0.15">
      <c r="G5" s="1" t="s">
        <v>2</v>
      </c>
      <c r="H5" s="1" t="s">
        <v>52</v>
      </c>
    </row>
    <row r="6" spans="1:10" ht="15" customHeight="1" x14ac:dyDescent="0.15"/>
    <row r="7" spans="1:10" ht="14.1" customHeight="1" x14ac:dyDescent="0.25">
      <c r="G7" s="4" t="s">
        <v>3</v>
      </c>
      <c r="H7" s="4" t="s">
        <v>53</v>
      </c>
      <c r="I7" s="4" t="s">
        <v>54</v>
      </c>
      <c r="J7" s="5" t="s">
        <v>25</v>
      </c>
    </row>
    <row r="8" spans="1:10" ht="14.1" customHeight="1" x14ac:dyDescent="0.15">
      <c r="A8" s="6"/>
      <c r="B8" s="6"/>
      <c r="C8" s="6"/>
      <c r="D8" s="6"/>
      <c r="E8" s="6"/>
      <c r="F8" s="6"/>
      <c r="G8" s="6"/>
      <c r="H8" s="6"/>
      <c r="I8" s="6"/>
      <c r="J8" s="6"/>
    </row>
    <row r="9" spans="1:10" ht="18" customHeight="1" x14ac:dyDescent="0.15">
      <c r="A9" s="93" t="s">
        <v>55</v>
      </c>
      <c r="B9" s="94"/>
      <c r="C9" s="94"/>
      <c r="D9" s="94"/>
      <c r="E9" s="94"/>
      <c r="F9" s="94"/>
      <c r="G9" s="94"/>
      <c r="H9" s="94"/>
      <c r="I9" s="94"/>
      <c r="J9" s="94"/>
    </row>
    <row r="10" spans="1:10" ht="18" customHeight="1" x14ac:dyDescent="0.15">
      <c r="A10" s="93" t="s">
        <v>12</v>
      </c>
      <c r="B10" s="94"/>
      <c r="C10" s="94"/>
      <c r="D10" s="94"/>
      <c r="E10" s="94"/>
      <c r="F10" s="94"/>
      <c r="G10" s="94"/>
      <c r="H10" s="94"/>
      <c r="I10" s="94"/>
      <c r="J10" s="94"/>
    </row>
    <row r="11" spans="1:10" ht="6" customHeight="1" x14ac:dyDescent="0.15">
      <c r="A11" s="6"/>
      <c r="B11" s="6"/>
      <c r="C11" s="6"/>
      <c r="D11" s="6"/>
      <c r="E11" s="6"/>
      <c r="F11" s="6"/>
      <c r="G11" s="6"/>
      <c r="H11" s="6"/>
      <c r="I11" s="6"/>
      <c r="J11" s="6"/>
    </row>
    <row r="12" spans="1:10" ht="12" customHeight="1" x14ac:dyDescent="0.15">
      <c r="A12" s="94" t="s">
        <v>4</v>
      </c>
      <c r="B12" s="90"/>
      <c r="C12" s="90"/>
      <c r="D12" s="90"/>
      <c r="E12" s="90"/>
      <c r="F12" s="90"/>
      <c r="G12" s="90"/>
      <c r="H12" s="90"/>
      <c r="I12" s="90"/>
      <c r="J12" s="90"/>
    </row>
    <row r="13" spans="1:10" ht="6" customHeight="1" x14ac:dyDescent="0.15"/>
    <row r="14" spans="1:10" ht="12" customHeight="1" x14ac:dyDescent="0.15">
      <c r="F14" s="3" t="s">
        <v>23</v>
      </c>
    </row>
    <row r="15" spans="1:10" ht="6" customHeight="1" x14ac:dyDescent="0.15">
      <c r="F15" s="3"/>
    </row>
    <row r="16" spans="1:10" ht="12" customHeight="1" x14ac:dyDescent="0.15">
      <c r="A16" s="1">
        <v>1</v>
      </c>
      <c r="B16" s="1" t="s">
        <v>7</v>
      </c>
      <c r="C16" s="1" t="s">
        <v>66</v>
      </c>
      <c r="G16" s="7"/>
      <c r="I16" s="8"/>
    </row>
    <row r="17" spans="1:10" ht="6" customHeight="1" x14ac:dyDescent="0.15"/>
    <row r="18" spans="1:10" ht="12" customHeight="1" x14ac:dyDescent="0.15">
      <c r="A18" s="1">
        <v>2</v>
      </c>
      <c r="B18" s="1" t="s">
        <v>5</v>
      </c>
      <c r="C18" s="1" t="s">
        <v>56</v>
      </c>
      <c r="D18" s="8" t="s">
        <v>78</v>
      </c>
      <c r="F18" s="2" t="s">
        <v>57</v>
      </c>
    </row>
    <row r="19" spans="1:10" ht="6" customHeight="1" x14ac:dyDescent="0.15"/>
    <row r="20" spans="1:10" ht="12" customHeight="1" x14ac:dyDescent="0.15">
      <c r="A20" s="1">
        <v>3</v>
      </c>
      <c r="B20" s="1" t="s">
        <v>11</v>
      </c>
      <c r="C20" s="1" t="s">
        <v>77</v>
      </c>
    </row>
    <row r="21" spans="1:10" ht="6" customHeight="1" x14ac:dyDescent="0.15"/>
    <row r="22" spans="1:10" ht="12" customHeight="1" x14ac:dyDescent="0.15">
      <c r="A22" s="1">
        <v>4</v>
      </c>
      <c r="B22" s="1" t="s">
        <v>8</v>
      </c>
    </row>
    <row r="23" spans="1:10" ht="18" customHeight="1" thickBot="1" x14ac:dyDescent="0.2">
      <c r="A23" s="85" t="s">
        <v>6</v>
      </c>
      <c r="B23" s="85"/>
      <c r="C23" s="85"/>
      <c r="D23" s="85"/>
      <c r="E23" s="85"/>
    </row>
    <row r="24" spans="1:10" ht="18" customHeight="1" x14ac:dyDescent="0.15">
      <c r="A24" s="91" t="s">
        <v>26</v>
      </c>
      <c r="B24" s="92"/>
      <c r="C24" s="92"/>
      <c r="D24" s="92"/>
      <c r="E24" s="92"/>
      <c r="F24" s="9"/>
      <c r="G24" s="9"/>
      <c r="H24" s="9"/>
      <c r="I24" s="9"/>
      <c r="J24" s="10"/>
    </row>
    <row r="25" spans="1:10" ht="18" customHeight="1" x14ac:dyDescent="0.15">
      <c r="A25" s="11" t="s">
        <v>58</v>
      </c>
      <c r="B25" s="1" t="s">
        <v>14</v>
      </c>
      <c r="C25" s="102">
        <v>82800</v>
      </c>
      <c r="D25" s="102"/>
      <c r="E25" s="1" t="s">
        <v>15</v>
      </c>
      <c r="F25" s="12">
        <v>3</v>
      </c>
      <c r="G25" s="1" t="s">
        <v>16</v>
      </c>
      <c r="I25" s="12">
        <f>C25*F25</f>
        <v>248400</v>
      </c>
      <c r="J25" s="13" t="s">
        <v>17</v>
      </c>
    </row>
    <row r="26" spans="1:10" ht="18" customHeight="1" x14ac:dyDescent="0.15">
      <c r="A26" s="14" t="s">
        <v>27</v>
      </c>
      <c r="B26" s="15"/>
      <c r="C26" s="15"/>
      <c r="D26" s="15"/>
      <c r="E26" s="15"/>
      <c r="F26" s="15"/>
      <c r="G26" s="15"/>
      <c r="H26" s="15"/>
      <c r="I26" s="15"/>
      <c r="J26" s="16"/>
    </row>
    <row r="27" spans="1:10" ht="18" customHeight="1" x14ac:dyDescent="0.15">
      <c r="A27" s="11" t="s">
        <v>58</v>
      </c>
      <c r="B27" s="1" t="s">
        <v>14</v>
      </c>
      <c r="C27" s="103">
        <v>82800</v>
      </c>
      <c r="D27" s="103"/>
      <c r="E27" s="1" t="s">
        <v>15</v>
      </c>
      <c r="F27" s="12">
        <v>1</v>
      </c>
      <c r="G27" s="1" t="s">
        <v>16</v>
      </c>
      <c r="I27" s="12">
        <f>C27*F27</f>
        <v>82800</v>
      </c>
      <c r="J27" s="13" t="s">
        <v>17</v>
      </c>
    </row>
    <row r="28" spans="1:10" ht="18" customHeight="1" x14ac:dyDescent="0.15">
      <c r="A28" s="11" t="s">
        <v>58</v>
      </c>
      <c r="B28" s="1" t="s">
        <v>14</v>
      </c>
      <c r="C28" s="103">
        <v>80000</v>
      </c>
      <c r="D28" s="103"/>
      <c r="E28" s="1" t="s">
        <v>15</v>
      </c>
      <c r="F28" s="12">
        <v>1</v>
      </c>
      <c r="G28" s="1" t="s">
        <v>16</v>
      </c>
      <c r="I28" s="12">
        <f t="shared" ref="I28" si="0">C28*F28</f>
        <v>80000</v>
      </c>
      <c r="J28" s="13" t="s">
        <v>17</v>
      </c>
    </row>
    <row r="29" spans="1:10" ht="18" customHeight="1" x14ac:dyDescent="0.15">
      <c r="A29" s="11" t="s">
        <v>58</v>
      </c>
      <c r="B29" s="1" t="s">
        <v>14</v>
      </c>
      <c r="C29" s="103">
        <v>41400</v>
      </c>
      <c r="D29" s="103"/>
      <c r="E29" s="1" t="s">
        <v>15</v>
      </c>
      <c r="F29" s="1">
        <v>1</v>
      </c>
      <c r="G29" s="1" t="s">
        <v>16</v>
      </c>
      <c r="I29" s="12">
        <f>C29*F29</f>
        <v>41400</v>
      </c>
      <c r="J29" s="13" t="s">
        <v>17</v>
      </c>
    </row>
    <row r="30" spans="1:10" ht="18" customHeight="1" x14ac:dyDescent="0.15">
      <c r="A30" s="11"/>
      <c r="F30" s="2" t="s">
        <v>29</v>
      </c>
      <c r="G30" s="2" t="s">
        <v>59</v>
      </c>
      <c r="I30" s="12">
        <f>SUM(I27:I29)</f>
        <v>204200</v>
      </c>
      <c r="J30" s="13" t="s">
        <v>17</v>
      </c>
    </row>
    <row r="31" spans="1:10" ht="18" customHeight="1" x14ac:dyDescent="0.15">
      <c r="A31" s="14" t="s">
        <v>28</v>
      </c>
      <c r="B31" s="15"/>
      <c r="C31" s="15"/>
      <c r="D31" s="15"/>
      <c r="E31" s="15"/>
      <c r="F31" s="15"/>
      <c r="G31" s="15"/>
      <c r="H31" s="15"/>
      <c r="I31" s="15"/>
      <c r="J31" s="16"/>
    </row>
    <row r="32" spans="1:10" ht="18" customHeight="1" x14ac:dyDescent="0.15">
      <c r="A32" s="11" t="s">
        <v>58</v>
      </c>
      <c r="B32" s="1" t="s">
        <v>14</v>
      </c>
      <c r="C32" s="103">
        <f>C25-C28</f>
        <v>2800</v>
      </c>
      <c r="D32" s="103"/>
      <c r="E32" s="1" t="s">
        <v>15</v>
      </c>
      <c r="F32" s="12">
        <v>1</v>
      </c>
      <c r="G32" s="1" t="s">
        <v>16</v>
      </c>
      <c r="I32" s="12">
        <f>C32*F32</f>
        <v>2800</v>
      </c>
      <c r="J32" s="13" t="s">
        <v>17</v>
      </c>
    </row>
    <row r="33" spans="1:10" ht="18" customHeight="1" x14ac:dyDescent="0.15">
      <c r="A33" s="11" t="s">
        <v>58</v>
      </c>
      <c r="B33" s="1" t="s">
        <v>14</v>
      </c>
      <c r="C33" s="103">
        <v>41400</v>
      </c>
      <c r="D33" s="103"/>
      <c r="E33" s="1" t="s">
        <v>15</v>
      </c>
      <c r="F33" s="12">
        <v>1</v>
      </c>
      <c r="G33" s="1" t="s">
        <v>16</v>
      </c>
      <c r="I33" s="12">
        <v>41400</v>
      </c>
      <c r="J33" s="13" t="s">
        <v>17</v>
      </c>
    </row>
    <row r="34" spans="1:10" ht="18" customHeight="1" x14ac:dyDescent="0.15">
      <c r="A34" s="11" t="s">
        <v>58</v>
      </c>
      <c r="B34" s="1" t="s">
        <v>14</v>
      </c>
      <c r="E34" s="1" t="s">
        <v>15</v>
      </c>
      <c r="G34" s="1" t="s">
        <v>16</v>
      </c>
      <c r="J34" s="13" t="s">
        <v>17</v>
      </c>
    </row>
    <row r="35" spans="1:10" ht="18" customHeight="1" thickBot="1" x14ac:dyDescent="0.2">
      <c r="A35" s="17"/>
      <c r="B35" s="18"/>
      <c r="C35" s="18"/>
      <c r="D35" s="18"/>
      <c r="E35" s="18"/>
      <c r="F35" s="19" t="s">
        <v>20</v>
      </c>
      <c r="G35" s="19" t="s">
        <v>59</v>
      </c>
      <c r="H35" s="18"/>
      <c r="I35" s="20">
        <f>SUM(I32:I34)</f>
        <v>44200</v>
      </c>
      <c r="J35" s="21" t="s">
        <v>19</v>
      </c>
    </row>
    <row r="36" spans="1:10" ht="6" customHeight="1" x14ac:dyDescent="0.15"/>
    <row r="37" spans="1:10" ht="18" customHeight="1" thickBot="1" x14ac:dyDescent="0.2">
      <c r="A37" s="85" t="s">
        <v>24</v>
      </c>
      <c r="B37" s="85"/>
      <c r="C37" s="85"/>
      <c r="D37" s="85"/>
      <c r="E37" s="85"/>
    </row>
    <row r="38" spans="1:10" ht="18" customHeight="1" x14ac:dyDescent="0.15">
      <c r="A38" s="91" t="s">
        <v>46</v>
      </c>
      <c r="B38" s="92"/>
      <c r="C38" s="92"/>
      <c r="D38" s="92"/>
      <c r="E38" s="92"/>
      <c r="F38" s="9"/>
      <c r="G38" s="9"/>
      <c r="H38" s="9"/>
      <c r="I38" s="9"/>
      <c r="J38" s="10"/>
    </row>
    <row r="39" spans="1:10" ht="18" customHeight="1" x14ac:dyDescent="0.15">
      <c r="A39" s="11" t="s">
        <v>58</v>
      </c>
      <c r="B39" s="1" t="s">
        <v>14</v>
      </c>
      <c r="C39" s="12">
        <v>5000</v>
      </c>
      <c r="D39" s="1" t="s">
        <v>15</v>
      </c>
      <c r="E39" s="2">
        <v>3</v>
      </c>
      <c r="F39" s="1" t="s">
        <v>21</v>
      </c>
      <c r="G39" s="1">
        <v>3</v>
      </c>
      <c r="H39" s="1" t="s">
        <v>16</v>
      </c>
      <c r="I39" s="12">
        <f>C39*E39*G39</f>
        <v>45000</v>
      </c>
      <c r="J39" s="13" t="s">
        <v>17</v>
      </c>
    </row>
    <row r="40" spans="1:10" ht="18" customHeight="1" x14ac:dyDescent="0.15">
      <c r="A40" s="14" t="s">
        <v>27</v>
      </c>
      <c r="B40" s="15"/>
      <c r="C40" s="15"/>
      <c r="D40" s="15"/>
      <c r="E40" s="15"/>
      <c r="F40" s="15"/>
      <c r="G40" s="15"/>
      <c r="H40" s="15"/>
      <c r="I40" s="15"/>
      <c r="J40" s="16"/>
    </row>
    <row r="41" spans="1:10" ht="18" customHeight="1" x14ac:dyDescent="0.15">
      <c r="A41" s="11" t="s">
        <v>58</v>
      </c>
      <c r="B41" s="1" t="s">
        <v>14</v>
      </c>
      <c r="C41" s="12">
        <v>5000</v>
      </c>
      <c r="D41" s="1" t="s">
        <v>15</v>
      </c>
      <c r="E41" s="2">
        <v>3</v>
      </c>
      <c r="F41" s="1" t="s">
        <v>21</v>
      </c>
      <c r="G41" s="1">
        <v>2</v>
      </c>
      <c r="H41" s="1" t="s">
        <v>16</v>
      </c>
      <c r="I41" s="12">
        <f>C41*E41*G41</f>
        <v>30000</v>
      </c>
      <c r="J41" s="13" t="s">
        <v>17</v>
      </c>
    </row>
    <row r="42" spans="1:10" ht="18" customHeight="1" x14ac:dyDescent="0.15">
      <c r="A42" s="11" t="s">
        <v>58</v>
      </c>
      <c r="B42" s="1" t="s">
        <v>14</v>
      </c>
      <c r="C42" s="12"/>
      <c r="D42" s="1" t="s">
        <v>15</v>
      </c>
      <c r="E42" s="2"/>
      <c r="F42" s="1" t="s">
        <v>21</v>
      </c>
      <c r="H42" s="1" t="s">
        <v>16</v>
      </c>
      <c r="I42" s="12">
        <f>C42*E42*G42</f>
        <v>0</v>
      </c>
      <c r="J42" s="13" t="s">
        <v>17</v>
      </c>
    </row>
    <row r="43" spans="1:10" ht="18" customHeight="1" x14ac:dyDescent="0.15">
      <c r="A43" s="11" t="s">
        <v>58</v>
      </c>
      <c r="B43" s="1" t="s">
        <v>14</v>
      </c>
      <c r="C43" s="12"/>
      <c r="D43" s="1" t="s">
        <v>15</v>
      </c>
      <c r="E43" s="2"/>
      <c r="F43" s="1" t="s">
        <v>21</v>
      </c>
      <c r="H43" s="1" t="s">
        <v>16</v>
      </c>
      <c r="I43" s="12">
        <f>C43*E43*G43</f>
        <v>0</v>
      </c>
      <c r="J43" s="13" t="s">
        <v>17</v>
      </c>
    </row>
    <row r="44" spans="1:10" ht="18" customHeight="1" x14ac:dyDescent="0.15">
      <c r="A44" s="11" t="s">
        <v>58</v>
      </c>
      <c r="B44" s="1" t="s">
        <v>14</v>
      </c>
      <c r="D44" s="1" t="s">
        <v>15</v>
      </c>
      <c r="F44" s="1" t="s">
        <v>21</v>
      </c>
      <c r="H44" s="1" t="s">
        <v>16</v>
      </c>
      <c r="J44" s="13" t="s">
        <v>17</v>
      </c>
    </row>
    <row r="45" spans="1:10" ht="18" customHeight="1" x14ac:dyDescent="0.15">
      <c r="A45" s="11"/>
      <c r="F45" s="2" t="s">
        <v>29</v>
      </c>
      <c r="G45" s="2" t="s">
        <v>59</v>
      </c>
      <c r="I45" s="12">
        <f>SUM(I41:I44)</f>
        <v>30000</v>
      </c>
      <c r="J45" s="13" t="s">
        <v>17</v>
      </c>
    </row>
    <row r="46" spans="1:10" ht="18" customHeight="1" x14ac:dyDescent="0.15">
      <c r="A46" s="14" t="s">
        <v>28</v>
      </c>
      <c r="B46" s="15"/>
      <c r="C46" s="15"/>
      <c r="D46" s="15"/>
      <c r="E46" s="15"/>
      <c r="F46" s="15"/>
      <c r="G46" s="15"/>
      <c r="H46" s="15"/>
      <c r="I46" s="15"/>
      <c r="J46" s="16"/>
    </row>
    <row r="47" spans="1:10" ht="18" customHeight="1" x14ac:dyDescent="0.15">
      <c r="A47" s="11" t="s">
        <v>58</v>
      </c>
      <c r="B47" s="1" t="s">
        <v>14</v>
      </c>
      <c r="D47" s="1" t="s">
        <v>15</v>
      </c>
      <c r="E47" s="2"/>
      <c r="F47" s="1" t="s">
        <v>21</v>
      </c>
      <c r="H47" s="1" t="s">
        <v>16</v>
      </c>
      <c r="I47" s="12">
        <f>C47*E47*G47</f>
        <v>0</v>
      </c>
      <c r="J47" s="13" t="s">
        <v>17</v>
      </c>
    </row>
    <row r="48" spans="1:10" ht="18" customHeight="1" x14ac:dyDescent="0.15">
      <c r="A48" s="11" t="s">
        <v>58</v>
      </c>
      <c r="B48" s="1" t="s">
        <v>14</v>
      </c>
      <c r="D48" s="1" t="s">
        <v>15</v>
      </c>
      <c r="E48" s="2"/>
      <c r="F48" s="1" t="s">
        <v>21</v>
      </c>
      <c r="H48" s="1" t="s">
        <v>16</v>
      </c>
      <c r="I48" s="12">
        <f t="shared" ref="I48:I49" si="1">C48*E48*G48</f>
        <v>0</v>
      </c>
      <c r="J48" s="13" t="s">
        <v>17</v>
      </c>
    </row>
    <row r="49" spans="1:14" ht="18" customHeight="1" x14ac:dyDescent="0.15">
      <c r="A49" s="11" t="s">
        <v>58</v>
      </c>
      <c r="B49" s="1" t="s">
        <v>14</v>
      </c>
      <c r="C49" s="12"/>
      <c r="D49" s="1" t="s">
        <v>15</v>
      </c>
      <c r="E49" s="3"/>
      <c r="F49" s="1" t="s">
        <v>21</v>
      </c>
      <c r="H49" s="1" t="s">
        <v>16</v>
      </c>
      <c r="I49" s="12">
        <f t="shared" si="1"/>
        <v>0</v>
      </c>
      <c r="J49" s="13" t="s">
        <v>17</v>
      </c>
    </row>
    <row r="50" spans="1:14" ht="18" customHeight="1" x14ac:dyDescent="0.15">
      <c r="A50" s="11" t="s">
        <v>58</v>
      </c>
      <c r="B50" s="1" t="s">
        <v>14</v>
      </c>
      <c r="D50" s="1" t="s">
        <v>15</v>
      </c>
      <c r="F50" s="1" t="s">
        <v>21</v>
      </c>
      <c r="H50" s="1" t="s">
        <v>16</v>
      </c>
      <c r="J50" s="13" t="s">
        <v>17</v>
      </c>
    </row>
    <row r="51" spans="1:14" ht="18" customHeight="1" thickBot="1" x14ac:dyDescent="0.2">
      <c r="A51" s="17"/>
      <c r="B51" s="18"/>
      <c r="C51" s="18"/>
      <c r="D51" s="18"/>
      <c r="E51" s="18"/>
      <c r="F51" s="19" t="s">
        <v>20</v>
      </c>
      <c r="G51" s="19" t="s">
        <v>59</v>
      </c>
      <c r="H51" s="18"/>
      <c r="I51" s="20">
        <f>SUM(I47:I50)</f>
        <v>0</v>
      </c>
      <c r="J51" s="21" t="s">
        <v>22</v>
      </c>
    </row>
    <row r="52" spans="1:14" ht="6" customHeight="1" x14ac:dyDescent="0.15">
      <c r="F52" s="2"/>
      <c r="G52" s="2"/>
    </row>
    <row r="53" spans="1:14" ht="18" customHeight="1" thickBot="1" x14ac:dyDescent="0.2">
      <c r="A53" s="85" t="s">
        <v>30</v>
      </c>
      <c r="B53" s="85"/>
      <c r="C53" s="85"/>
      <c r="D53" s="85"/>
      <c r="E53" s="85"/>
      <c r="F53" s="2"/>
      <c r="G53" s="2"/>
    </row>
    <row r="54" spans="1:14" ht="19.5" customHeight="1" thickBot="1" x14ac:dyDescent="0.2">
      <c r="A54" s="22" t="s">
        <v>58</v>
      </c>
      <c r="B54" s="23" t="s">
        <v>14</v>
      </c>
      <c r="C54" s="23"/>
      <c r="D54" s="24">
        <v>0</v>
      </c>
      <c r="E54" s="23" t="s">
        <v>15</v>
      </c>
      <c r="F54" s="24"/>
      <c r="G54" s="23" t="s">
        <v>16</v>
      </c>
      <c r="H54" s="23"/>
      <c r="I54" s="24">
        <f>D54*F54</f>
        <v>0</v>
      </c>
      <c r="J54" s="25" t="s">
        <v>31</v>
      </c>
    </row>
    <row r="55" spans="1:14" ht="6" customHeight="1" thickBot="1" x14ac:dyDescent="0.2"/>
    <row r="56" spans="1:14" ht="7.5" customHeight="1" thickTop="1" x14ac:dyDescent="0.15">
      <c r="A56" s="26"/>
      <c r="B56" s="27"/>
      <c r="C56" s="27"/>
      <c r="D56" s="27"/>
      <c r="E56" s="27"/>
      <c r="F56" s="27"/>
      <c r="G56" s="27"/>
      <c r="H56" s="27"/>
      <c r="I56" s="27"/>
      <c r="J56" s="28"/>
    </row>
    <row r="57" spans="1:14" x14ac:dyDescent="0.15">
      <c r="A57" s="29" t="s">
        <v>60</v>
      </c>
      <c r="D57" s="8" t="s">
        <v>61</v>
      </c>
      <c r="G57" s="2" t="s">
        <v>59</v>
      </c>
      <c r="I57" s="30">
        <f>I35+I51+I54</f>
        <v>44200</v>
      </c>
      <c r="J57" s="31" t="s">
        <v>17</v>
      </c>
      <c r="N57" s="12"/>
    </row>
    <row r="58" spans="1:14" ht="6" customHeight="1" thickBot="1" x14ac:dyDescent="0.2">
      <c r="A58" s="32"/>
      <c r="B58" s="33"/>
      <c r="C58" s="33"/>
      <c r="D58" s="33"/>
      <c r="E58" s="33"/>
      <c r="F58" s="33"/>
      <c r="G58" s="33"/>
      <c r="H58" s="33"/>
      <c r="I58" s="33"/>
      <c r="J58" s="34"/>
    </row>
    <row r="59" spans="1:14" ht="5.25" customHeight="1" thickTop="1" thickBot="1" x14ac:dyDescent="0.2"/>
    <row r="60" spans="1:14" x14ac:dyDescent="0.15">
      <c r="A60" s="35" t="s">
        <v>48</v>
      </c>
      <c r="B60" s="36"/>
      <c r="C60" s="36"/>
      <c r="D60" s="36"/>
      <c r="E60" s="36"/>
      <c r="F60" s="37"/>
      <c r="G60" s="35" t="s">
        <v>50</v>
      </c>
      <c r="H60" s="36"/>
      <c r="I60" s="36"/>
      <c r="J60" s="38"/>
    </row>
    <row r="61" spans="1:14" ht="25.5" customHeight="1" x14ac:dyDescent="0.15">
      <c r="A61" s="39"/>
      <c r="B61" s="104">
        <f>MAX(I39-I51-I35-I54,0)</f>
        <v>800</v>
      </c>
      <c r="C61" s="105"/>
      <c r="D61" s="105"/>
      <c r="E61" s="41" t="s">
        <v>49</v>
      </c>
      <c r="F61" s="37"/>
      <c r="G61" s="39"/>
      <c r="H61" s="41"/>
      <c r="I61" s="40">
        <f>MAX(I57-I39,0)</f>
        <v>0</v>
      </c>
      <c r="J61" s="42" t="s">
        <v>49</v>
      </c>
    </row>
    <row r="62" spans="1:14" ht="6" customHeight="1" thickBot="1" x14ac:dyDescent="0.2">
      <c r="A62" s="43"/>
      <c r="B62" s="44"/>
      <c r="C62" s="44"/>
      <c r="D62" s="44"/>
      <c r="E62" s="44"/>
      <c r="F62" s="37"/>
      <c r="G62" s="43"/>
      <c r="H62" s="44"/>
      <c r="I62" s="44"/>
      <c r="J62" s="45"/>
    </row>
    <row r="63" spans="1:14" ht="12" customHeight="1" thickBot="1" x14ac:dyDescent="0.2"/>
    <row r="64" spans="1:14" ht="11.25" customHeight="1" thickTop="1" x14ac:dyDescent="0.15">
      <c r="D64" s="26"/>
      <c r="E64" s="27"/>
      <c r="F64" s="27"/>
      <c r="G64" s="27"/>
      <c r="H64" s="27"/>
      <c r="I64" s="27"/>
      <c r="J64" s="28"/>
    </row>
    <row r="65" spans="4:10" ht="18" customHeight="1" x14ac:dyDescent="0.15">
      <c r="D65" s="100" t="s">
        <v>10</v>
      </c>
      <c r="E65" s="94"/>
      <c r="F65" s="94"/>
      <c r="G65" s="94"/>
      <c r="H65" s="94"/>
      <c r="I65" s="94"/>
      <c r="J65" s="101"/>
    </row>
    <row r="66" spans="4:10" ht="6.75" customHeight="1" thickBot="1" x14ac:dyDescent="0.2">
      <c r="D66" s="32"/>
      <c r="E66" s="33"/>
      <c r="F66" s="33"/>
      <c r="G66" s="33"/>
      <c r="H66" s="33"/>
      <c r="I66" s="33"/>
      <c r="J66" s="34"/>
    </row>
    <row r="67" spans="4:10" ht="15.75" thickTop="1" x14ac:dyDescent="0.15"/>
  </sheetData>
  <mergeCells count="18">
    <mergeCell ref="D65:J65"/>
    <mergeCell ref="A24:E24"/>
    <mergeCell ref="C25:D25"/>
    <mergeCell ref="C27:D27"/>
    <mergeCell ref="C28:D28"/>
    <mergeCell ref="C29:D29"/>
    <mergeCell ref="C32:D32"/>
    <mergeCell ref="C33:D33"/>
    <mergeCell ref="A37:E37"/>
    <mergeCell ref="A38:E38"/>
    <mergeCell ref="A53:E53"/>
    <mergeCell ref="B61:D61"/>
    <mergeCell ref="A23:E23"/>
    <mergeCell ref="A1:D1"/>
    <mergeCell ref="A2:J2"/>
    <mergeCell ref="A9:J9"/>
    <mergeCell ref="A10:J10"/>
    <mergeCell ref="A12:J12"/>
  </mergeCells>
  <phoneticPr fontId="1"/>
  <printOptions horizontalCentered="1" verticalCentered="1"/>
  <pageMargins left="0.78740157480314965" right="0.78740157480314965" top="0.98425196850393704" bottom="0.98425196850393704" header="0.51181102362204722" footer="0.51181102362204722"/>
  <pageSetup paperSize="9" scale="81" orientation="portrait" r:id="rId1"/>
  <headerFooter alignWithMargins="0"/>
  <rowBreaks count="1" manualBreakCount="1">
    <brk id="66" max="9" man="1"/>
  </rowBreaks>
  <colBreaks count="1" manualBreakCount="1">
    <brk id="10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精算書</vt:lpstr>
      <vt:lpstr>見本</vt:lpstr>
      <vt:lpstr>見本!Print_Area</vt:lpstr>
      <vt:lpstr>精算書!Print_Area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札幌市中学校体育連盟</dc:creator>
  <cp:lastModifiedBy>事務局 札幌市中学校体育連盟</cp:lastModifiedBy>
  <cp:lastPrinted>2025-02-26T00:55:25Z</cp:lastPrinted>
  <dcterms:created xsi:type="dcterms:W3CDTF">2002-07-19T07:21:19Z</dcterms:created>
  <dcterms:modified xsi:type="dcterms:W3CDTF">2026-01-13T01:32:29Z</dcterms:modified>
</cp:coreProperties>
</file>